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codeName="ThisWorkbook"/>
  <mc:AlternateContent xmlns:mc="http://schemas.openxmlformats.org/markup-compatibility/2006">
    <mc:Choice Requires="x15">
      <x15ac:absPath xmlns:x15ac="http://schemas.microsoft.com/office/spreadsheetml/2010/11/ac" url="D:\2020 strategic planning\PnL\OPENET\"/>
    </mc:Choice>
  </mc:AlternateContent>
  <xr:revisionPtr revIDLastSave="0" documentId="8_{79F139A8-BA4E-4957-BBE6-CC20C93544FE}" xr6:coauthVersionLast="36" xr6:coauthVersionMax="36" xr10:uidLastSave="{00000000-0000-0000-0000-000000000000}"/>
  <bookViews>
    <workbookView xWindow="0" yWindow="0" windowWidth="19200" windowHeight="7550" tabRatio="784" xr2:uid="{00000000-000D-0000-FFFF-FFFF00000000}"/>
  </bookViews>
  <sheets>
    <sheet name="Summary." sheetId="48" r:id="rId1"/>
    <sheet name="Summary" sheetId="40" state="hidden" r:id="rId2"/>
    <sheet name="Simulation" sheetId="41" state="hidden" r:id="rId3"/>
    <sheet name="IRR" sheetId="49" r:id="rId4"/>
    <sheet name="PnL (D)" sheetId="47" state="hidden" r:id="rId5"/>
    <sheet name="PnL (B)" sheetId="46" state="hidden" r:id="rId6"/>
    <sheet name="PnL (C)" sheetId="45" state="hidden" r:id="rId7"/>
    <sheet name="Parameter Interest" sheetId="42" r:id="rId8"/>
    <sheet name="Revenue capitol" sheetId="52" r:id="rId9"/>
    <sheet name="Summary Review new" sheetId="51" r:id="rId10"/>
  </sheets>
  <externalReferences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</externalReferences>
  <definedNames>
    <definedName name="__123Graph_ABTGKAWAT" hidden="1">[1]Asumsi!$F$1245:$O$1245</definedName>
    <definedName name="__123Graph_ACRM" hidden="1">[1]Asumsi!$F$1243:$O$1243</definedName>
    <definedName name="__123Graph_AHSM" hidden="1">[1]Asumsi!$F$1242:$O$1242</definedName>
    <definedName name="__123Graph_ASLAB" hidden="1">[1]Asumsi!$F$1241:$O$1241</definedName>
    <definedName name="__123Graph_BBTGKAWAT" hidden="1">[1]Asumsi!$F$287:$O$287</definedName>
    <definedName name="__123Graph_BCRM" hidden="1">[1]Asumsi!$F$285:$O$285</definedName>
    <definedName name="__123Graph_BHSM" hidden="1">[1]Asumsi!$F$281:$O$281</definedName>
    <definedName name="__123Graph_BSLAB" hidden="1">[1]Asumsi!$F$288:$O$288</definedName>
    <definedName name="__123Graph_LBL_ABTGKAWAT" hidden="1">[1]Asumsi!$F$1245:$O$1245</definedName>
    <definedName name="__123Graph_LBL_ACRM" hidden="1">[1]Asumsi!$F$1243:$O$1243</definedName>
    <definedName name="__123Graph_LBL_AHSM" hidden="1">[1]Asumsi!$F$1242:$O$1242</definedName>
    <definedName name="__123Graph_LBL_ASLAB" hidden="1">[1]Asumsi!$F$1241:$O$1241</definedName>
    <definedName name="__123Graph_LBL_BBILLET" hidden="1">[1]Asumsi!$F$286:$O$286</definedName>
    <definedName name="__123Graph_LBL_BBTGKAWAT" hidden="1">[1]Asumsi!$F$287:$O$287</definedName>
    <definedName name="__123Graph_LBL_BCRM" hidden="1">[1]Asumsi!$F$285:$O$285</definedName>
    <definedName name="__123Graph_LBL_BHSM" hidden="1">[1]Asumsi!$F$281:$O$281</definedName>
    <definedName name="__123Graph_LBL_BSLAB" hidden="1">[1]Asumsi!$F$288:$O$288</definedName>
    <definedName name="__123Graph_XBTGKAWAT" hidden="1">[1]Asumsi!$F$1239:$O$1239</definedName>
    <definedName name="__123Graph_XCRM" hidden="1">[1]Asumsi!$F$1239:$O$1239</definedName>
    <definedName name="__123Graph_XHSM" hidden="1">[1]Asumsi!$F$1239:$O$1239</definedName>
    <definedName name="__123Graph_XSLAB" hidden="1">[1]Asumsi!$F$1239:$O$1239</definedName>
    <definedName name="_AAL2">'[2]AAL2 Site List - All'!$A$2:$B$134</definedName>
    <definedName name="_ISP2">[3]install!$I$6</definedName>
    <definedName name="_ISP3">[3]install!$I$7</definedName>
    <definedName name="_Order2" hidden="1">255</definedName>
    <definedName name="_OSP1">[3]install!$I$8</definedName>
    <definedName name="_OSP2">[3]install!$I$9</definedName>
    <definedName name="_Regression_Int">1</definedName>
    <definedName name="_sek1">1.108</definedName>
    <definedName name="_sek2">1.1</definedName>
    <definedName name="_sek3">1.1</definedName>
    <definedName name="_sm10">[4]Input!$BA$90</definedName>
    <definedName name="_sm11">[4]Input!$BF$90</definedName>
    <definedName name="_sm12">[4]Input!$BK$90</definedName>
    <definedName name="_sm13">[4]Input!$BP$90</definedName>
    <definedName name="_sm14">[4]Input!$BU$90</definedName>
    <definedName name="_sm15">[4]Input!$BZ$90</definedName>
    <definedName name="_sm16">[4]Input!$CE$90</definedName>
    <definedName name="_sm17">[4]Input!$CJ$90</definedName>
    <definedName name="_sm18">[4]Input!$CO$90</definedName>
    <definedName name="_sm19">[4]Input!$CT$90</definedName>
    <definedName name="_sm2">[4]Input!$M$90</definedName>
    <definedName name="_sm20">[4]Input!$CY$90</definedName>
    <definedName name="_sm3">[4]Input!$R$90</definedName>
    <definedName name="_sm4">[4]Input!$W$90</definedName>
    <definedName name="_sm5">[4]Input!$AB$90</definedName>
    <definedName name="_sm6">[4]Input!$AG$90</definedName>
    <definedName name="_sm7">[4]Input!$AL$90</definedName>
    <definedName name="_sm8">[4]Input!$AQ$90</definedName>
    <definedName name="_sm9">[4]Input!$AV$90</definedName>
    <definedName name="_SUB1">[3]para!$G$65</definedName>
    <definedName name="_SUB10">[3]para!$G$74</definedName>
    <definedName name="_SUB12">[3]para!$G$76</definedName>
    <definedName name="_SUB13">[3]para!$G$77</definedName>
    <definedName name="_SUB15">[3]para!$G$79</definedName>
    <definedName name="_SUB2">[3]para!$G$66</definedName>
    <definedName name="_SUB3">[3]para!$G$67</definedName>
    <definedName name="_SUB4">[3]para!$G$68</definedName>
    <definedName name="_SUB5">[3]para!$G$69</definedName>
    <definedName name="_SUB6">[3]para!$G$70</definedName>
    <definedName name="_SUB8">[3]para!$G$72</definedName>
    <definedName name="_SUB9">[3]para!$G$73</definedName>
    <definedName name="_Syn1">[4]Input!$H$91</definedName>
    <definedName name="_Syn10">[4]Input!$BA$91</definedName>
    <definedName name="_Syn11">[4]Input!$BF$91</definedName>
    <definedName name="_Syn12">[4]Input!$BK$91</definedName>
    <definedName name="_Syn13">[4]Input!$BP$91</definedName>
    <definedName name="_Syn14">[4]Input!$BU$91</definedName>
    <definedName name="_Syn15">[4]Input!$BZ$91</definedName>
    <definedName name="_Syn16">[4]Input!$CE$91</definedName>
    <definedName name="_Syn17">[4]Input!$CJ$91</definedName>
    <definedName name="_Syn18">[4]Input!$CO$91</definedName>
    <definedName name="_Syn19">[4]Input!$CT$91</definedName>
    <definedName name="_Syn2">[4]Input!$M$91</definedName>
    <definedName name="_Syn20">[4]Input!$CY$91</definedName>
    <definedName name="_Syn3">[4]Input!$R$91</definedName>
    <definedName name="_Syn4">[4]Input!$W$91</definedName>
    <definedName name="_Syn5">[4]Input!$AB$91</definedName>
    <definedName name="_Syn6">[4]Input!$AG$91</definedName>
    <definedName name="_Syn7">[4]Input!$AL$91</definedName>
    <definedName name="_Syn8">[4]Input!$AQ$91</definedName>
    <definedName name="_Syn9">[4]Input!$AV$91</definedName>
    <definedName name="_VR01">'[5]VR-Rev'!$B$3:$C$159</definedName>
    <definedName name="A1_">#N/A</definedName>
    <definedName name="AccessDatabase" hidden="1">"C:\Documents and Settings\qsalsam\Desktop\Services Costing Template.mdb"</definedName>
    <definedName name="AccommodationIdentifier">[6]Data!$J$1</definedName>
    <definedName name="Accomodation_Misc_AUD">[7]Constants!$B$30</definedName>
    <definedName name="AccomodationDatabase">[6]Data!$J$4:$K$6</definedName>
    <definedName name="ACCOUNT">[8]LOKASI!$E$8:$F$37</definedName>
    <definedName name="Address2">[9]General!$B$17</definedName>
    <definedName name="Address3">[9]General!$B$18</definedName>
    <definedName name="Address4">[9]General!$B$19</definedName>
    <definedName name="aegedb">#N/A</definedName>
    <definedName name="aergera">#N/A</definedName>
    <definedName name="AirfareDatabase">[6]Data!$G$4:$H$11</definedName>
    <definedName name="AirfareLocationIndicator">[6]Data!$G$1</definedName>
    <definedName name="airp_trf">[10]Parameter!$C$28</definedName>
    <definedName name="airpl_kl">[10]Parameter!$C$23</definedName>
    <definedName name="allowance" localSheetId="3">[11]Overview!$D$30</definedName>
    <definedName name="allowance">[11]Overview!$D$30</definedName>
    <definedName name="Allowance_Data">[12]Data!$C$2:$C$204</definedName>
    <definedName name="AllowanceDatabase">[6]Data!$M$4:$R$33</definedName>
    <definedName name="AllowanceIndicator">[6]Data!$M$1</definedName>
    <definedName name="Annual_interest_rate">"$#REF!.$C$23"</definedName>
    <definedName name="Annual_interest_rateStage2">'[13]Bank Loan _Stage 2_'!$C$23</definedName>
    <definedName name="Annual_interest_rateStage3">'[13]Bank Loan _stage 3_'!$C$24</definedName>
    <definedName name="anscount" hidden="1">1</definedName>
    <definedName name="AntDescription">'[14]DATA-BASE'!$I$63</definedName>
    <definedName name="AntEricssonProduct">'[14]DATA-BASE'!$C$63</definedName>
    <definedName name="Area1">'[9]DATA-BASE'!$B$26</definedName>
    <definedName name="ARPU_override">'[15]ARPU-override'!$B$6</definedName>
    <definedName name="AS2DocOpenMode" hidden="1">"AS2DocumentEdit"</definedName>
    <definedName name="AXD10G_2_SWUSER">'[16]Discount Tables'!$C$15</definedName>
    <definedName name="AXD10G_2R_SWTP">'[16]Discount Tables'!$D$17</definedName>
    <definedName name="AXD10G_2R_SWUSER">'[16]Discount Tables'!$C$17</definedName>
    <definedName name="AXD155_3SW_TP">'[16]Discount Tables'!$D$7</definedName>
    <definedName name="AXD155_3SW_USER">'[16]Discount Tables'!$C$7</definedName>
    <definedName name="AXD2500_2_SWUSER">'[16]Discount Tables'!$C$13</definedName>
    <definedName name="AXD2500_2SW_TP">'[16]Discount Tables'!$D$13</definedName>
    <definedName name="AXD416_2_SWUSER">'[16]Discount Tables'!$C$11</definedName>
    <definedName name="AXD416_2SW_TP">'[16]Discount Tables'!$D$11</definedName>
    <definedName name="AXD620_2_SWUSER">'[16]Discount Tables'!$C$9</definedName>
    <definedName name="AXD620_2SW_TP">'[16]Discount Tables'!$D$9</definedName>
    <definedName name="B1_">#N/A</definedName>
    <definedName name="bb">'[17]Contractual Terms(1)'!$B$55</definedName>
    <definedName name="BOI11hrs">[4]Input!$BF$89</definedName>
    <definedName name="BOI12hrs">[4]Input!$BK$89</definedName>
    <definedName name="BOI13hrs">[4]Input!$BP$89</definedName>
    <definedName name="BOI14hrs">[4]Input!$BU$89</definedName>
    <definedName name="BOI15hrs">[4]Input!$BZ$89</definedName>
    <definedName name="BOI16hrs">[4]Input!$CE$89</definedName>
    <definedName name="BOI17hrs">[4]Input!$CJ$89</definedName>
    <definedName name="BOI18hrs">[4]Input!$CO$89</definedName>
    <definedName name="BOI19hrs">[4]Input!$CT$89</definedName>
    <definedName name="BOI1hrs">[4]Input!$H$89</definedName>
    <definedName name="BOI20hrs">[4]Input!$CY$89</definedName>
    <definedName name="BOI2hrs">[4]Input!$M$89</definedName>
    <definedName name="BOI3hrs">[4]Input!$R$89</definedName>
    <definedName name="BOI4hrs">[4]Input!$W$89</definedName>
    <definedName name="BOI5hrs">[4]Input!$AB$89</definedName>
    <definedName name="BOI6hrs">[4]Input!$AG$89</definedName>
    <definedName name="BOI7hrs">[4]Input!$AL$89</definedName>
    <definedName name="BOI8hrs">[4]Input!$AQ$89</definedName>
    <definedName name="BOI9hrs">[4]Input!$AV$89</definedName>
    <definedName name="buffer" localSheetId="3">[11]Overview!$H$30</definedName>
    <definedName name="buffer">[11]Overview!$H$30</definedName>
    <definedName name="C_CBD2">'[18]Paths - 261 Sites Scenario'!$A$46:$IV$107</definedName>
    <definedName name="C_CBD3">'[18]Paths - 261 Sites Scenario'!$A$108:$IV$120</definedName>
    <definedName name="C_CBD4">'[18]Paths - 261 Sites Scenario'!$A$121:$IV$148</definedName>
    <definedName name="C_DU1">'[18]Paths - 261 Sites Scenario'!$A$149:$IV$184</definedName>
    <definedName name="C_DU2">'[18]Paths - 261 Sites Scenario'!$A$185:$IV$221</definedName>
    <definedName name="C_DU3">'[18]Paths - 261 Sites Scenario'!$A$222:$IV$247</definedName>
    <definedName name="C_DU4">'[18]Paths - 261 Sites Scenario'!$A$248:$IV$261</definedName>
    <definedName name="C_DU5a">'[18]Paths - 261 Sites Scenario'!$A$262:$IV$277</definedName>
    <definedName name="C_DU5b">'[18]Paths - 261 Sites Scenario'!$A$278:$IV$302</definedName>
    <definedName name="C_DU6">'[18]Paths - 261 Sites Scenario'!$A$303:$IV$329</definedName>
    <definedName name="C_DU7a">'[18]Paths - 261 Sites Scenario'!$A$330:$IV$360</definedName>
    <definedName name="C_DU7b">'[18]Paths - 261 Sites Scenario'!$A$361:$IV$378</definedName>
    <definedName name="C_SUB8">'[18]Paths - 261 Sites Scenario'!$A$379:$IV$382</definedName>
    <definedName name="C_URB1">'[18]Paths - 261 Sites Scenario'!$A$383:$IV$389</definedName>
    <definedName name="C_URB10">'[18]Paths - 261 Sites Scenario'!$A$390:$IV$405</definedName>
    <definedName name="C_URB11b">'[18]Paths - 261 Sites Scenario'!$A$406:$IV$408</definedName>
    <definedName name="C_URB12">'[18]Paths - 261 Sites Scenario'!$A$409:$IV$409</definedName>
    <definedName name="C_URB3">'[18]Paths - 261 Sites Scenario'!$A$410:$IV$410</definedName>
    <definedName name="C_URB5">'[18]Paths - 261 Sites Scenario'!$A$411:$IV$412</definedName>
    <definedName name="C_URB8">'[18]Paths - 261 Sites Scenario'!$A$413:$IV$417</definedName>
    <definedName name="C_URB9a">'[18]Paths - 261 Sites Scenario'!$A$418:$IV$422</definedName>
    <definedName name="C_URB9b">'[18]Paths - 261 Sites Scenario'!$A$423:$IV$423</definedName>
    <definedName name="Calculated_payment">"$#REF!.$C$29"</definedName>
    <definedName name="calcur">[19]Parameters!$H$85</definedName>
    <definedName name="CapGGSN_bps_DOC_W5">'[20]Master Assumptions'!$F$92</definedName>
    <definedName name="CapGGSN_PDP_DOC_W4">'[20]Master Assumptions'!$B$91</definedName>
    <definedName name="CapGGSN_PDP_DOC_W5">'[20]Master Assumptions'!$B$92</definedName>
    <definedName name="CapGGSNJ20_bps_DOC_P1">'[20]Master Assumptions'!$F$97</definedName>
    <definedName name="CapGGSNJ20_bps_DOC_P2">'[20]Master Assumptions'!$F$98</definedName>
    <definedName name="CapGGSNJ20_bps_DOC_P3">'[20]Master Assumptions'!$F$99</definedName>
    <definedName name="CapGGSNJ20_PDP_DOC">'[20]Master Assumptions'!$B$97:$B$99</definedName>
    <definedName name="CapGGSNJ20_PDP_DOC_P1">'[20]Master Assumptions'!$B$97</definedName>
    <definedName name="CapGGSNJ20_PDP_DOC_P2">'[20]Master Assumptions'!$B$98</definedName>
    <definedName name="CapGGSNJ20_PDP_DOC_P3">'[20]Master Assumptions'!$B$99</definedName>
    <definedName name="CapHLR_Subs_CANDI_33">'[20]Master Assumptions'!$B$117</definedName>
    <definedName name="CapHLR_Subs_CANDI_40">'[20]Master Assumptions'!$B$120</definedName>
    <definedName name="CapHLR_Subs_CANDI_43">'[20]Master Assumptions'!$B$122</definedName>
    <definedName name="CapMGW_Erlang_DOC">'[20]Master Assumptions'!$D$74:$D$80</definedName>
    <definedName name="CapMGW_Erlang_DOC_H3">'[20]Master Assumptions'!$D$78</definedName>
    <definedName name="CapMGW_Erlang_DOC_H5">'[20]Master Assumptions'!$D$79</definedName>
    <definedName name="CapMGW_Erlang_DOC_H7">'[20]Master Assumptions'!$D$80</definedName>
    <definedName name="CapMGW_Erlang_DOC_L1">'[20]Master Assumptions'!$D$74</definedName>
    <definedName name="CapMGW_Erlang_DOC_L3">'[20]Master Assumptions'!$D$75</definedName>
    <definedName name="CapMGW_Erlang_DOC_L5">'[20]Master Assumptions'!$D$76</definedName>
    <definedName name="CapMGW_Erlang_DOC_L7">'[20]Master Assumptions'!$D$77</definedName>
    <definedName name="CapMSC_Erlang_CANDI_33">'[20]Master Assumptions'!$D$105</definedName>
    <definedName name="CapMSC_Erlang_CANDI_40">'[20]Master Assumptions'!$D$110</definedName>
    <definedName name="CapMSC_Erlang_CANDI_43">'[20]Master Assumptions'!$D$112</definedName>
    <definedName name="CapMSC_Subs_CANDI_33">'[20]Master Assumptions'!$B$105</definedName>
    <definedName name="CapMSC_Subs_CANDI_40">'[20]Master Assumptions'!$B$110</definedName>
    <definedName name="CapMSC_Subs_CANDI_43">'[20]Master Assumptions'!$B$112</definedName>
    <definedName name="CapSGSN_bps_DOC_W4">'[20]Master Assumptions'!$F$85</definedName>
    <definedName name="CapSGSN_bps_DOC_W5">'[20]Master Assumptions'!$F$86</definedName>
    <definedName name="CapSGSN_PDP_DOC">'[20]Master Assumptions'!$B$85:$B$86</definedName>
    <definedName name="CapSGSN_PDP_DOC_W4">'[20]Master Assumptions'!$B$85</definedName>
    <definedName name="CapSGSN_PDP_DOC_W5">'[20]Master Assumptions'!$B$86</definedName>
    <definedName name="CapSGSN_SAU_DOC_W4">'[20]Master Assumptions'!$C$85</definedName>
    <definedName name="CapSGSN_SAU_DOC_W5">'[20]Master Assumptions'!$C$86</definedName>
    <definedName name="Cluster_CBD1">'[21]Path List - 300 Macro+28 Inbuil'!$A$2:$IV$42</definedName>
    <definedName name="Cluster_CBD2">'[21]Path List - 300 Macro+28 Inbuil'!$A$43:$IV$95</definedName>
    <definedName name="Cluster_CBD3">'[21]Path List - 300 Macro+28 Inbuil'!$A$96:$IV$108</definedName>
    <definedName name="Cluster_CBD4">'[21]Path List - 300 Macro+28 Inbuil'!$A$109:$IV$145</definedName>
    <definedName name="Cluster_DU1">'[21]Path List - 300 Macro+28 Inbuil'!$A$146:$IV$182</definedName>
    <definedName name="Cluster_DU2">'[21]Path List - 300 Macro+28 Inbuil'!$A$183:$IV$220</definedName>
    <definedName name="Cluster_DU3">'[21]Path List - 300 Macro+28 Inbuil'!$A$221:$IV$247</definedName>
    <definedName name="Cluster_DU4">'[21]Path List - 300 Macro+28 Inbuil'!$A$248:$IV$261</definedName>
    <definedName name="Cluster_DU5a">'[21]Path List - 300 Macro+28 Inbuil'!$A$262:$IV$277</definedName>
    <definedName name="Cluster_DU5b">'[21]Path List - 300 Macro+28 Inbuil'!$A$278:$IV$302</definedName>
    <definedName name="Cluster_DU6">'[21]Path List - 300 Macro+28 Inbuil'!$A$303:$IV$327</definedName>
    <definedName name="Cluster_DU7a">'[21]Path List - 300 Macro+28 Inbuil'!$A$328:$IV$364</definedName>
    <definedName name="Cluster_DU7b">'[21]Path List - 300 Macro+28 Inbuil'!$A$365:$IV$384</definedName>
    <definedName name="Cluster_SUB7">'[21]Path List - 300 Macro+28 Inbuil'!$A$385:$IV$387</definedName>
    <definedName name="Cluster_SUB8">'[21]Path List - 300 Macro+28 Inbuil'!$A$388:$IV$396</definedName>
    <definedName name="Cluster_SUB9">'[21]Path List - 300 Macro+28 Inbuil'!$A$414:$IV$417</definedName>
    <definedName name="Cluster_URB1">'[21]Path List - 300 Macro+28 Inbuil'!$A$418:$IV$423</definedName>
    <definedName name="Cluster_URB10">'[21]Path List - 300 Macro+28 Inbuil'!$A$424:$IV$438</definedName>
    <definedName name="Cluster_URB11a">'[21]Path List - 300 Macro+28 Inbuil'!$A$439:$IV$452</definedName>
    <definedName name="Cluster_URB11b">'[21]Path List - 300 Macro+28 Inbuil'!$A$453:$IV$469</definedName>
    <definedName name="Cluster_URB12">'[21]Path List - 300 Macro+28 Inbuil'!$A$470:$IV$470</definedName>
    <definedName name="Cluster_URB3">'[21]Path List - 300 Macro+28 Inbuil'!$A$471:$IV$471</definedName>
    <definedName name="Cluster_URB5">'[21]Path List - 300 Macro+28 Inbuil'!$A$472:$IV$473</definedName>
    <definedName name="Cluster_URB8">'[21]Path List - 300 Macro+28 Inbuil'!$A$474:$IV$479</definedName>
    <definedName name="Cluster_URB9a">'[21]Path List - 300 Macro+28 Inbuil'!$A$480:$IV$499</definedName>
    <definedName name="Cluster_URB9b">'[21]Path List - 300 Macro+28 Inbuil'!$A$397:$IV$413</definedName>
    <definedName name="COMR">[3]install!$K$4</definedName>
    <definedName name="Configuration_reviewmanhours">[7]Constants!$B$59</definedName>
    <definedName name="conv4">[20]Input!$F$10</definedName>
    <definedName name="conv5">[20]Input!$F$11</definedName>
    <definedName name="Country">[12]Data!$B$2:$B$204</definedName>
    <definedName name="CountryIdentification">[6]Data!$M$4:$M$33</definedName>
    <definedName name="CS_D_1">[20]Input!$B$14</definedName>
    <definedName name="CS_D_2">[20]Input!$C$14</definedName>
    <definedName name="CS_D_3">[20]Input!$D$14</definedName>
    <definedName name="CSTrafficCentral_Erlang">[20]Calculation!$B$60:$K$60</definedName>
    <definedName name="CSTrafficNorth_Erlang">[20]Calculation!$B$51:$K$51</definedName>
    <definedName name="CSTrafficSouth_Erlang">[20]Calculation!$B$69:$K$69</definedName>
    <definedName name="CSTrafficTotal_Erlang">[20]Calculation!$B$39:$K$39</definedName>
    <definedName name="Cum.Interest">#N/A</definedName>
    <definedName name="curab">[19]Parameters!$H$88:$H$92</definedName>
    <definedName name="curall">[19]Parameters!$C$88:$I$92</definedName>
    <definedName name="curno">[19]Parameters!$C$88:$C$92</definedName>
    <definedName name="currency">'[22]Curr, Site Names, Flex conf'!$C$5</definedName>
    <definedName name="D_CBD1">'[23]Paths 233 &amp; 28 IBC from NTS'!$A$3:$IV$44</definedName>
    <definedName name="D_CBD2">'[23]Paths 233 &amp; 28 IBC from NTS'!$A$45:$IV$97</definedName>
    <definedName name="D_CBD3">'[23]Paths 233 &amp; 28 IBC from NTS'!$A$98:$IV$110</definedName>
    <definedName name="D_CBD4">'[23]Paths 233 &amp; 28 IBC from NTS'!$A$111:$IV$147</definedName>
    <definedName name="D_DU1">'[23]Paths 233 &amp; 28 IBC from NTS'!$A$148:$IV$184</definedName>
    <definedName name="D_DU2">'[23]Paths 233 &amp; 28 IBC from NTS'!$A$185:$IV$222</definedName>
    <definedName name="D_DU3">'[23]Paths 233 &amp; 28 IBC from NTS'!$A$223:$IV$248</definedName>
    <definedName name="D_DU4">'[23]Paths 233 &amp; 28 IBC from NTS'!$A$249:$IV$262</definedName>
    <definedName name="D_DU5a">'[23]Paths 233 &amp; 28 IBC from NTS'!$A$263:$IV$278</definedName>
    <definedName name="D_DU5b">'[23]Paths 233 &amp; 28 IBC from NTS'!$A$279:$IV$303</definedName>
    <definedName name="D_DU6">'[23]Paths 233 &amp; 28 IBC from NTS'!$A$304:$IV$329</definedName>
    <definedName name="D_DU7a">'[23]Paths 233 &amp; 28 IBC from NTS'!$A$330:$IV$366</definedName>
    <definedName name="D_DU7b">'[23]Paths 233 &amp; 28 IBC from NTS'!$A$367:$IV$386</definedName>
    <definedName name="D_SUB8">'[23]Paths 233 &amp; 28 IBC from NTS'!$A$387:$IV$390</definedName>
    <definedName name="D_URB1">'[23]Paths 233 &amp; 28 IBC from NTS'!$A$391:$IV$396</definedName>
    <definedName name="D_URB10">'[23]Paths 233 &amp; 28 IBC from NTS'!$A$397:$IV$412</definedName>
    <definedName name="D_URB11b">'[23]Paths 233 &amp; 28 IBC from NTS'!$A$413:$IV$415</definedName>
    <definedName name="D_URB12">'[23]Paths 233 &amp; 28 IBC from NTS'!$A$416:$IV$416</definedName>
    <definedName name="D_URB3">'[23]Paths 233 &amp; 28 IBC from NTS'!$A$417:$IV$417</definedName>
    <definedName name="D_URB5">'[23]Paths 233 &amp; 28 IBC from NTS'!$A$418:$IV$419</definedName>
    <definedName name="D_URB8">'[23]Paths 233 &amp; 28 IBC from NTS'!$A$420:$IV$424</definedName>
    <definedName name="D_URB9a">'[23]Paths 233 &amp; 28 IBC from NTS'!$A$425:$IV$429</definedName>
    <definedName name="D_URB9b">'[23]Paths 233 &amp; 28 IBC from NTS'!$A$430:$IV$430</definedName>
    <definedName name="DA">[12]Data!$C$2:$C$204</definedName>
    <definedName name="DA_HOTEL">[12]Data!$B$2:$D$204</definedName>
    <definedName name="das">'[24]SPRS breakdown pricing'!$G$9</definedName>
    <definedName name="Data_1">'[25]Pricelist 2004c'!$B$170:$N$1293</definedName>
    <definedName name="Data_Currency">[26]Inputs!$E$9</definedName>
    <definedName name="Data_Currency_sign">[26]Inputs!$F$9</definedName>
    <definedName name="data1">[27]Pontianak!$AP$7:$AP$28</definedName>
    <definedName name="data3">[27]Samarinda!$AP$7:$AP$31</definedName>
    <definedName name="data4">[27]Banjarmasin!$AP$7:$AP$16</definedName>
    <definedName name="data5">[27]Balikpapan!$AP$7:$AP$28</definedName>
    <definedName name="_xlnm.Database" localSheetId="3">#REF!</definedName>
    <definedName name="_xlnm.Database" localSheetId="5">#REF!</definedName>
    <definedName name="_xlnm.Database" localSheetId="6">#REF!</definedName>
    <definedName name="_xlnm.Database" localSheetId="4">#REF!</definedName>
    <definedName name="_xlnm.Database">#REF!</definedName>
    <definedName name="dateToday">[28]General!$B$3</definedName>
    <definedName name="day_1">[29]Allowance!$C$24</definedName>
    <definedName name="day_10">[30]Allowance!$C$32</definedName>
    <definedName name="day_2">[29]Allowance!$C$25</definedName>
    <definedName name="day_3">[29]Allowance!$C$26</definedName>
    <definedName name="day_4">[31]Allowance!$C$27</definedName>
    <definedName name="day_5">[29]Allowance!$C$28</definedName>
    <definedName name="day_9">[32]Allowance!$C$32</definedName>
    <definedName name="DaysRequired">'[33]Resource Costs'!$G$13</definedName>
    <definedName name="DISCOUNT">10%</definedName>
    <definedName name="DKKrate">450</definedName>
    <definedName name="DocPrepared">[3]General!$B$81</definedName>
    <definedName name="DocPrepTRM">[28]General!$B$36</definedName>
    <definedName name="DocRespApproved">[3]General!$B$82</definedName>
    <definedName name="DocRespTRM">[28]General!$B$37</definedName>
    <definedName name="Domestic_Airfare_AUD">[7]Constants!$B$28</definedName>
    <definedName name="Domestic_trips_per_month">[7]Constants!$B$26</definedName>
    <definedName name="Domestic_trips_per_month_Wave_1">[7]Constants!$B$26</definedName>
    <definedName name="Donor_A">[34]Batam!$D$6:$K$145</definedName>
    <definedName name="DU_02">'[2]Site List'!$A$97:$IV$121</definedName>
    <definedName name="DU_03">'[2]Site List'!$A$122:$IV$138</definedName>
    <definedName name="DU_04">'[2]Site List'!$A$139:$IV$159</definedName>
    <definedName name="DU_05b">'[2]Site List'!$A$160:$IV$176</definedName>
    <definedName name="DU_06">'[2]Site List'!$A$177:$IV$193</definedName>
    <definedName name="DU_07a">'[2]Site List'!$A$194:$IV$210</definedName>
    <definedName name="DU_07b">'[2]Site List'!$A$211:$IV$215</definedName>
    <definedName name="DU_3">'[2]Link List'!$A$157:$IV$172</definedName>
    <definedName name="edas">'[24]SPRS breakdown pricing'!$C$8</definedName>
    <definedName name="EDDY1">#N/A</definedName>
    <definedName name="EDDY2">#N/A</definedName>
    <definedName name="EndDate">'[33]Resource Costs'!$K$3</definedName>
    <definedName name="Ending.Balance">#N/A</definedName>
    <definedName name="Entered_payment">"$#REF!.$C$28"</definedName>
    <definedName name="erl">[35]Input!$B$7</definedName>
    <definedName name="Erl_Subs">[36]Input!$B$7</definedName>
    <definedName name="ethre">#N/A</definedName>
    <definedName name="EUR_to_USD">'[37]Exchange Rates'!$D$51</definedName>
    <definedName name="euro_rp">7400</definedName>
    <definedName name="ewrewr" localSheetId="3">#REF!</definedName>
    <definedName name="ewrewr" localSheetId="4">#REF!</definedName>
    <definedName name="ewrewr">#REF!</definedName>
    <definedName name="Ex_rates">[3]Factors!$B$27:$D$39</definedName>
    <definedName name="factor1">[38]Implementation!$K$4</definedName>
    <definedName name="FACTORS">[3]Factors!$B$5:$D$15</definedName>
    <definedName name="FBTCutOffDays">[6]Data!$B$8</definedName>
    <definedName name="FBTPercentageRate">[6]Data!$D$5</definedName>
    <definedName name="firecodes">[39]FireCodes!$C$2:$D$19</definedName>
    <definedName name="First_payment_due">"$#REF!.$C$26"</definedName>
    <definedName name="First_payment_dueStage2">'[13]Bank Loan _Stage 2_'!$C$26</definedName>
    <definedName name="First_payment_dueStage3">'[13]Bank Loan _stage 3_'!$C$27</definedName>
    <definedName name="First_payment_no">"$#REF!.$C$32"</definedName>
    <definedName name="fiscal">[10]Parameter!$C$26</definedName>
    <definedName name="fly_sweden">[40]Assumpt_Cons!$B$29</definedName>
    <definedName name="FM10ev">[4]Input!$BA$107</definedName>
    <definedName name="FM10sv">'[41]SP Input'!$BA$31</definedName>
    <definedName name="FM11ev">[4]Input!$BF$107</definedName>
    <definedName name="FM11sv">'[41]SP Input'!$BF$31</definedName>
    <definedName name="FM12ev">[4]Input!$BK$107</definedName>
    <definedName name="FM12sv">'[41]SP Input'!$BK$31</definedName>
    <definedName name="FM13ev">[4]Input!$BP$107</definedName>
    <definedName name="FM13sv">'[41]SP Input'!$BP$31</definedName>
    <definedName name="FM14ev">[4]Input!$BU$107</definedName>
    <definedName name="FM14sv">'[41]SP Input'!$BU$31</definedName>
    <definedName name="FM15ev">[4]Input!$BZ$107</definedName>
    <definedName name="FM15sv">'[41]SP Input'!$BZ$31</definedName>
    <definedName name="FM16ev">[4]Input!$CE$107</definedName>
    <definedName name="FM16sv">'[41]SP Input'!$CE$31</definedName>
    <definedName name="FM17ev">[4]Input!$CJ$107</definedName>
    <definedName name="FM17sv">'[41]SP Input'!$CJ$31</definedName>
    <definedName name="FM18ev">[4]Input!$CO$107</definedName>
    <definedName name="FM18sv">'[41]SP Input'!$CO$31</definedName>
    <definedName name="FM19ev">[4]Input!$CT$107</definedName>
    <definedName name="FM19sv">'[41]SP Input'!$CT$31</definedName>
    <definedName name="FM1ev">[4]Input!$H$107</definedName>
    <definedName name="FM1sv">'[41]SP Input'!$H$31</definedName>
    <definedName name="FM20ev">[4]Input!$CY$107</definedName>
    <definedName name="FM20sv">'[41]SP Input'!$CY$31</definedName>
    <definedName name="FM2ev">[4]Input!$M$107</definedName>
    <definedName name="FM2sv">'[41]SP Input'!$M$31</definedName>
    <definedName name="FM3ev">[4]Input!$R$107</definedName>
    <definedName name="FM3sv">'[41]SP Input'!$R$31</definedName>
    <definedName name="FM4ev">[4]Input!$W$107</definedName>
    <definedName name="FM4sv">'[41]SP Input'!$W$31</definedName>
    <definedName name="FM5ev">[4]Input!$AB$107</definedName>
    <definedName name="FM5sv">'[41]SP Input'!$AB$31</definedName>
    <definedName name="FM6ev">[4]Input!$AG$107</definedName>
    <definedName name="FM6sv">'[41]SP Input'!$AG$31</definedName>
    <definedName name="FM7ev">[4]Input!$AL$107</definedName>
    <definedName name="FM7sv">'[41]SP Input'!$AL$31</definedName>
    <definedName name="FM8ev">[4]Input!$AQ$107</definedName>
    <definedName name="FM8sv">'[41]SP Input'!$AQ$31</definedName>
    <definedName name="FM9ev">[4]Input!$AV$107</definedName>
    <definedName name="FM9sv">'[41]SP Input'!$AV$31</definedName>
    <definedName name="FMI10hrs">[41]Input!$BA$155</definedName>
    <definedName name="FMI11hrs">[41]Input!$BF$155</definedName>
    <definedName name="FMI12hrs">[41]Input!$BK$155</definedName>
    <definedName name="FMI13hrs">[41]Input!$BP$155</definedName>
    <definedName name="FMI14hrs">[41]Input!$BU$155</definedName>
    <definedName name="FMI15hrs">[41]Input!$BZ$166</definedName>
    <definedName name="FMI16hrs">[41]Input!$CE$166</definedName>
    <definedName name="FMI17hrs">[41]Input!$CJ$166</definedName>
    <definedName name="FMI18hrs">[41]Input!$CO$166</definedName>
    <definedName name="FMI19hrs">[41]Input!$CT$166</definedName>
    <definedName name="FMI1hrs">[41]Input!$H$155</definedName>
    <definedName name="FMI20hrs">[41]Input!$CY$166</definedName>
    <definedName name="FMI2hrs">[41]Input!$M$155</definedName>
    <definedName name="FMI3hrs">[41]Input!$R$166</definedName>
    <definedName name="FMI4hrs">[41]Input!$W$166</definedName>
    <definedName name="FMI5hrs">[41]Input!$AB$166</definedName>
    <definedName name="FMI6hrs">[41]Input!$AG$166</definedName>
    <definedName name="FMI7hrs">[41]Input!$AL$166</definedName>
    <definedName name="FMI8hrs">[41]Input!$AQ$166</definedName>
    <definedName name="FMI9hrs">[41]Input!$AV$155</definedName>
    <definedName name="FOI10hrs">[4]Input!$BA$88</definedName>
    <definedName name="FOI11hrs">[4]Input!$BF$88</definedName>
    <definedName name="FOI12hrs">[4]Input!$BK$88</definedName>
    <definedName name="FOI13hrs">[4]Input!$BP$88</definedName>
    <definedName name="FOI14hrs">[4]Input!$BU$88</definedName>
    <definedName name="FOI15hrs">[4]Input!$BZ$88</definedName>
    <definedName name="FOI16hrs">[4]Input!$CE$88</definedName>
    <definedName name="FOI17hrs">[4]Input!$CJ$88</definedName>
    <definedName name="FOI18hrs">[4]Input!$CO$88</definedName>
    <definedName name="FOI19hrs">[4]Input!$CT$88</definedName>
    <definedName name="FOI1hrs">[4]Input!$H$88</definedName>
    <definedName name="FOI20hrs">[4]Input!$CY$88</definedName>
    <definedName name="FOI2hrs">[4]Input!$M$88</definedName>
    <definedName name="FOI3hrs">[4]Input!$R$88</definedName>
    <definedName name="FOI4hrs">[4]Input!$W$88</definedName>
    <definedName name="FOI5hrs">[4]Input!$AB$88</definedName>
    <definedName name="FOI6hrs">[4]Input!$AG$88</definedName>
    <definedName name="FOI7hrs">[4]Input!$AL$88</definedName>
    <definedName name="FOI8hrs">[4]Input!$AQ$88</definedName>
    <definedName name="FOI9hrs">[4]Input!$AV$88</definedName>
    <definedName name="FOS10hrs">'[4]SP Input'!$BA$30</definedName>
    <definedName name="FOS11hrs">'[4]SP Input'!$BF$30</definedName>
    <definedName name="FOS12hrs">'[4]SP Input'!$BK$30</definedName>
    <definedName name="FOS13hrs">'[4]SP Input'!$BP$30</definedName>
    <definedName name="FOS14hrs">'[4]SP Input'!$BU$30</definedName>
    <definedName name="FOS15hrs">'[4]SP Input'!$BZ$30</definedName>
    <definedName name="FOS16hrs">'[4]SP Input'!$CE$30</definedName>
    <definedName name="FOS17hrs">'[4]SP Input'!$CJ$30</definedName>
    <definedName name="FOS18hrs">'[4]SP Input'!$CO$30</definedName>
    <definedName name="FOS19hrs">'[4]SP Input'!$CT$30</definedName>
    <definedName name="FOS1hrs">'[4]SP Input'!$H$30</definedName>
    <definedName name="FOS20hrs">'[4]SP Input'!$CY$30</definedName>
    <definedName name="FOS2hrs">'[4]SP Input'!$M$30</definedName>
    <definedName name="FOS3hrs">'[4]SP Input'!$R$30</definedName>
    <definedName name="FOS4hrs">'[4]SP Input'!$W$30</definedName>
    <definedName name="FOS5hrs">'[4]SP Input'!$AB$30</definedName>
    <definedName name="FOS6hrs">'[4]SP Input'!$AG$30</definedName>
    <definedName name="FOS7hrs">'[4]SP Input'!$AL$30</definedName>
    <definedName name="FOS8hrs">'[4]SP Input'!$AQ$30</definedName>
    <definedName name="FOS9hrs">'[4]SP Input'!$AV$30</definedName>
    <definedName name="gjngfnj">#N/A</definedName>
    <definedName name="Global_consultantrate">[7]Constants!$B$20</definedName>
    <definedName name="GSM">[42]Interface!$C$391</definedName>
    <definedName name="gsnwrr">'[43]SPRS breakdown pricing'!$X$3</definedName>
    <definedName name="HARI1">#N/A</definedName>
    <definedName name="HARI2">#N/A</definedName>
    <definedName name="hotel_data">[12]Data!$D$2:$D$204</definedName>
    <definedName name="Hotel_Grand_Mahakam">'[44]Hotel Rates'!$H$662</definedName>
    <definedName name="hourlyrate" localSheetId="3">'[45]MVV Costs - Overview'!$F$21</definedName>
    <definedName name="hourlyrate">'[45]MVV Costs - Overview'!$F$21</definedName>
    <definedName name="Hours_per_requirement">[7]Constants!$B$37</definedName>
    <definedName name="Hours_per_week_for_ND">[7]Constants!$B$33</definedName>
    <definedName name="Hours_perdesignreview1">[7]Constants!$B$56</definedName>
    <definedName name="Hours_perdesignreview2">[7]Constants!$B$57</definedName>
    <definedName name="Hours_permonth">[46]Constants!$B$2</definedName>
    <definedName name="Hours_permonth_ND">[7]Constants!$B$34</definedName>
    <definedName name="Hours_permonth_ND1">[47]Constants!$B$24</definedName>
    <definedName name="Hours_perpostdtreview">[7]Constants!$B$58</definedName>
    <definedName name="HTML_Description" hidden="1">""</definedName>
    <definedName name="HTML_Email" hidden="1">"eliap.lumbantoruan@eid.ericsson.se"</definedName>
    <definedName name="HTML_Header" hidden="1">"Boq-dxnew"</definedName>
    <definedName name="HTML_LastUpdate" hidden="1">"7/27/98"</definedName>
    <definedName name="HTML_LineAfter" hidden="1">FALSE</definedName>
    <definedName name="HTML_LineBefore" hidden="1">FALSE</definedName>
    <definedName name="HTML_Name" hidden="1">"EIDELT"</definedName>
    <definedName name="HTML_OBDlg2" hidden="1">TRUE</definedName>
    <definedName name="HTML_OBDlg4" hidden="1">TRUE</definedName>
    <definedName name="HTML_OS" hidden="1">0</definedName>
    <definedName name="HTML_PathFile" hidden="1">"C:\My Documents\CANOF_DIAX.htm"</definedName>
    <definedName name="HTML_Title" hidden="1">"DIAX-CO-EID"</definedName>
    <definedName name="HTML1_1" hidden="1">"[FCFF3]Sheet1!$A$1:$L$34"</definedName>
    <definedName name="HTML1_10" hidden="1">""</definedName>
    <definedName name="HTML1_11" hidden="1">1</definedName>
    <definedName name="HTML1_12" hidden="1">"Aswath:Adobe SiteMill™ 1.0.2:MyHomePage:FCFF3.html"</definedName>
    <definedName name="HTML1_2" hidden="1">1</definedName>
    <definedName name="HTML1_3" hidden="1">"FCFF3"</definedName>
    <definedName name="HTML1_4" hidden="1">"Three-Stage FCFF Model"</definedName>
    <definedName name="HTML1_5" hidden="1">""</definedName>
    <definedName name="HTML1_6" hidden="1">-4146</definedName>
    <definedName name="HTML1_7" hidden="1">-4146</definedName>
    <definedName name="HTML1_8" hidden="1">"10/22/96"</definedName>
    <definedName name="HTML1_9" hidden="1">"Aswath Damodaran"</definedName>
    <definedName name="HTMLCount" hidden="1">1</definedName>
    <definedName name="IDR">[3]para!$G$16</definedName>
    <definedName name="IDR_to_USD">[44]USD!$D$72</definedName>
    <definedName name="IMA_tpdisc_3rdpartysw">'[48]Discount Tables'!$D$72</definedName>
    <definedName name="IMA_tpdisc_sw">'[48]Discount Tables'!$D$70</definedName>
    <definedName name="IMA_userdisc_3rdpartysw">'[48]Discount Tables'!$C$72</definedName>
    <definedName name="IMA_userdisc_sw">'[48]Discount Tables'!$C$70</definedName>
    <definedName name="Inflation_India">[49]Summary!$K$2</definedName>
    <definedName name="Inflation_World">[49]Summary!$L$2</definedName>
    <definedName name="INP_FNR">[20]Interface!$C$45</definedName>
    <definedName name="inp_msc">[42]Interface!$C$74</definedName>
    <definedName name="INP_PRA">[20]Interface!$C$77</definedName>
    <definedName name="INP_TRA">[20]Interface!$C$96</definedName>
    <definedName name="INR2USD">[49]Summary!$J$4</definedName>
    <definedName name="Int_Airfare_between_Aus_NZ_AUD">[7]Constants!$B$29</definedName>
    <definedName name="Interest">#N/A</definedName>
    <definedName name="ISP2R">[3]install!$K$6</definedName>
    <definedName name="ISP3R">[3]install!$K$7</definedName>
    <definedName name="jk" localSheetId="3">#REF!</definedName>
    <definedName name="jk" localSheetId="4">#REF!</definedName>
    <definedName name="jk" localSheetId="9">#REF!</definedName>
    <definedName name="jk">#REF!</definedName>
    <definedName name="jkk" localSheetId="3">#REF!</definedName>
    <definedName name="jkk" localSheetId="4">#REF!</definedName>
    <definedName name="jkk">#REF!</definedName>
    <definedName name="jndf">#N/A</definedName>
    <definedName name="K_euro2usd">'[50]Simple Coff.'!$C$5</definedName>
    <definedName name="LaundryFrequencyValue">[6]Data!$D$20</definedName>
    <definedName name="Location">'[33]Resource Costs'!$E$2</definedName>
    <definedName name="lookuparray">[51]!lookup_area</definedName>
    <definedName name="m10m5v2">'[52]3 - M &amp; T-Series Products'!$A$81</definedName>
    <definedName name="Manhour_rate_AUD_ND">[7]Constants!$B$10</definedName>
    <definedName name="margin1">1.22</definedName>
    <definedName name="margin2">1.28</definedName>
    <definedName name="margin3">1.18</definedName>
    <definedName name="markup">'[53]SS 3 Yrs Scheme '!$G$41</definedName>
    <definedName name="mErlVolumePerSubs_CSD">[20]Calculation!$B$13:$K$13</definedName>
    <definedName name="mErlVolumePerSubs_CSS">[20]Calculation!$B$12:$K$12</definedName>
    <definedName name="mgw_price">[54]Reference!$C$22</definedName>
    <definedName name="Micro">[55]Micro!$F$24</definedName>
    <definedName name="MiscCosts">'[33]Resource Costs'!$N$5</definedName>
    <definedName name="ML_Price2004c">'[56]Pricelist 2004c'!$C$2:$F$835</definedName>
    <definedName name="MNR6_155_3">[3]MNR6!$A$3</definedName>
    <definedName name="MNR8_10G_2">'[16]Discount Tables'!$C$14</definedName>
    <definedName name="MNR8_10G_2R">'[16]Discount Tables'!$C$16</definedName>
    <definedName name="MNR8_2500_2">'[16]Discount Tables'!$C$12</definedName>
    <definedName name="MNR8_416_2">'[16]Discount Tables'!$C$10</definedName>
    <definedName name="MNR8_SDXC">'[16]Discount Tables'!$C$18</definedName>
    <definedName name="MNR8_TP_NEMHW">'[16]Discount Tables'!$D$77</definedName>
    <definedName name="MNR8_User_NEMHW">'[16]Discount Tables'!$C$77</definedName>
    <definedName name="MNR8tp_10G">'[16]Discount Tables'!$D$14</definedName>
    <definedName name="MNR8tp_10G_2R">'[16]Discount Tables'!$D$16</definedName>
    <definedName name="MNR8tp_155_3">'[16]Discount Tables'!$D$6</definedName>
    <definedName name="MNR8tp_2500_2">'[16]Discount Tables'!$D$12</definedName>
    <definedName name="MNR8tp_416_2">'[16]Discount Tables'!$D$10</definedName>
    <definedName name="MNR8tp_620_2">'[16]Discount Tables'!$D$8</definedName>
    <definedName name="MNR8tp_SDXC">'[16]Discount Tables'!$D$18</definedName>
    <definedName name="MNR8user_155_3">'[16]Discount Tables'!$C$6</definedName>
    <definedName name="MNR8user_620_2">'[16]Discount Tables'!$C$8</definedName>
    <definedName name="ModelType1">[57]Customize!$H$10</definedName>
    <definedName name="ModelType2">[57]Customize!$H$11</definedName>
    <definedName name="ModelType3">[57]Customize!$H$12</definedName>
    <definedName name="ModelType4">[57]Customize!$H$13</definedName>
    <definedName name="ModelType5">[57]Customize!$H$14</definedName>
    <definedName name="ModelType6">[57]Customize!$H$15</definedName>
    <definedName name="ModelType7">[57]Customize!$H$16</definedName>
    <definedName name="ModelType8">[57]Customize!$H$17</definedName>
    <definedName name="mpl">'[58]Master Price List'!$A$8:$M$87</definedName>
    <definedName name="MSC_Models">'[59]MSC Product Characteristics'!$C$118:$H$127</definedName>
    <definedName name="NB11hrs">[41]Input!$BF$156</definedName>
    <definedName name="NB12hrs">[41]Input!$BK$156</definedName>
    <definedName name="NB13hrs">[41]Input!$BP$156</definedName>
    <definedName name="NB14hrs">[41]Input!$BU$156</definedName>
    <definedName name="NB15hrs">[41]Input!$BZ$156</definedName>
    <definedName name="NB16hrs">[41]Input!$CE$156</definedName>
    <definedName name="NB17hrs">[41]Input!$CJ$156</definedName>
    <definedName name="NB18hrs">[41]Input!$CO$156</definedName>
    <definedName name="NB19hrs">[41]Input!$CT$156</definedName>
    <definedName name="NB1hrs">[41]Input!$H$156</definedName>
    <definedName name="NB20hrs">[41]Input!$CY$156</definedName>
    <definedName name="NB2hrs">[41]Input!$M$156</definedName>
    <definedName name="NB3hrs">[41]Input!$R$156</definedName>
    <definedName name="NB4hrs">[41]Input!$W$156</definedName>
    <definedName name="NB5hrs">[41]Input!$AB$156</definedName>
    <definedName name="NB6hrs">[41]Input!$AG$156</definedName>
    <definedName name="NB7hrs">[41]Input!$AL$156</definedName>
    <definedName name="NB8hrs">[41]Input!$AQ$156</definedName>
    <definedName name="NB9hrs">[41]Input!$AV$156</definedName>
    <definedName name="NEM_Packages">'[16]Discount Tables'!$C$74</definedName>
    <definedName name="NEM_tp_SoftUpg">'[16]Discount Tables'!$D$81</definedName>
    <definedName name="NEM_tpdisc_apps">'[16]Discount Tables'!$D$79</definedName>
    <definedName name="NEM_tpdisc_licenses">'[16]Discount Tables'!$D$80</definedName>
    <definedName name="NEM_tpdisc_manuals">'[16]Discount Tables'!$D$72</definedName>
    <definedName name="NEM_tpdisc_sw">'[16]Discount Tables'!$D$78</definedName>
    <definedName name="NEM_user_SoftUpg">'[16]Discount Tables'!$C$81</definedName>
    <definedName name="NEM_userdisc_apps">'[16]Discount Tables'!$C$79</definedName>
    <definedName name="NEM_userdisc_licenses">'[16]Discount Tables'!$C$80</definedName>
    <definedName name="NEM_userdisc_manuals">'[16]Discount Tables'!$C$72</definedName>
    <definedName name="NEM_userdisc_sw">'[16]Discount Tables'!$C$78</definedName>
    <definedName name="NEMpackTP">'[16]Discount Tables'!$D$74</definedName>
    <definedName name="Networkoperator">[60]Factors!$B$5</definedName>
    <definedName name="No_CCLLC_Y_Y">'[61]Calc. Overview'!$L$179</definedName>
    <definedName name="ntd">[62]Summary!$J$3</definedName>
    <definedName name="Number_of_days_per_trip">[7]Constants!$B$27</definedName>
    <definedName name="Number_of_requirements">[7]Constants!$B$39</definedName>
    <definedName name="NumberOfResources">'[33]Resource Costs'!$G$5</definedName>
    <definedName name="NumberOfTaxiFaresPerDayHotelToWork">[6]Data!$C$19</definedName>
    <definedName name="NumberOfTaxiFaresPerResourceAirportToHotel">[6]Data!$C$17</definedName>
    <definedName name="NumberOfTaxiFaresPerResourceHomeToAirport">[6]Data!$C$16</definedName>
    <definedName name="NumberOfTrips">'[33]Resource Costs'!$I$7</definedName>
    <definedName name="NumSubsCentral">'[20]Master Assumptions'!$B$22:$K$22</definedName>
    <definedName name="NumSubsNorth">'[20]Master Assumptions'!$B$21:$K$21</definedName>
    <definedName name="NumSubsSouth">'[20]Master Assumptions'!$B$23:$K$23</definedName>
    <definedName name="NumSubsTotal">'[20]Master Assumptions'!$B$19:$K$19</definedName>
    <definedName name="OHEAD">[3]Factors!$B$23</definedName>
    <definedName name="os_accom">[40]Assumpt_Cons!$B$30</definedName>
    <definedName name="OSP1R">[3]install!$K$8</definedName>
    <definedName name="OSP2R">[3]install!$K$9</definedName>
    <definedName name="other">'[3]Currency &amp; Site Names'!$C$6</definedName>
    <definedName name="Payments_per_year">"$#REF!.$C$25"</definedName>
    <definedName name="Payments_per_yearStage2">'[13]Bank Loan _Stage 2_'!$C$25</definedName>
    <definedName name="Payments_per_yearStage3">'[13]Bank Loan _stage 3_'!$C$26</definedName>
    <definedName name="PeakFactor_PDP">'[20]Master Assumptions'!$B$177</definedName>
    <definedName name="Percentage_of_requirement_analysis">[7]Constants!$B$38</definedName>
    <definedName name="phase1">[19]Parameters!$H$9</definedName>
    <definedName name="phase2">[19]Parameters!$H$10</definedName>
    <definedName name="phase3">[19]Parameters!$H$11</definedName>
    <definedName name="phase4">[19]Parameters!$H$12</definedName>
    <definedName name="phase5">[19]Parameters!$H$13</definedName>
    <definedName name="PHUAWEIHW1" localSheetId="3">#REF!</definedName>
    <definedName name="PHUAWEIHW1" localSheetId="4">#REF!</definedName>
    <definedName name="PHUAWEIHW1">#REF!</definedName>
    <definedName name="PHUAWEISERVICE1" localSheetId="3">#REF!</definedName>
    <definedName name="PHUAWEISERVICE1" localSheetId="4">#REF!</definedName>
    <definedName name="PHUAWEISERVICE1">#REF!</definedName>
    <definedName name="PHUAWEISW1" localSheetId="3">#REF!</definedName>
    <definedName name="PHUAWEISW1" localSheetId="4">#REF!</definedName>
    <definedName name="PHUAWEISW1">#REF!</definedName>
    <definedName name="PLOCALOUTSOURCING1" localSheetId="3">#REF!</definedName>
    <definedName name="PLOCALOUTSOURCING1" localSheetId="4">#REF!</definedName>
    <definedName name="PLOCALOUTSOURCING1">#REF!</definedName>
    <definedName name="PLOCALSERVICE1" localSheetId="3">#REF!</definedName>
    <definedName name="PLOCALSERVICE1" localSheetId="4">#REF!</definedName>
    <definedName name="PLOCALSERVICE1">#REF!</definedName>
    <definedName name="PLSSERVICE1" localSheetId="3">#REF!</definedName>
    <definedName name="PLSSERVICE1" localSheetId="4">#REF!</definedName>
    <definedName name="PLSSERVICE1">#REF!</definedName>
    <definedName name="PM">'[17]Contractual Terms(1)'!$B$55</definedName>
    <definedName name="Pmt_to_use">"$#REF!.$C$31"</definedName>
    <definedName name="Pmt_to_useStage2">'[13]Bank Loan _Stage 2_'!$C$31</definedName>
    <definedName name="Pmt_to_useStage3">'[13]Bank Loan _stage 3_'!$C$32</definedName>
    <definedName name="POUTSOURINGHW1" localSheetId="3">#REF!</definedName>
    <definedName name="POUTSOURINGHW1" localSheetId="4">#REF!</definedName>
    <definedName name="POUTSOURINGHW1">#REF!</definedName>
    <definedName name="POUTSOURINGSW1" localSheetId="3">#REF!</definedName>
    <definedName name="POUTSOURINGSW1" localSheetId="4">#REF!</definedName>
    <definedName name="POUTSOURINGSW1">#REF!</definedName>
    <definedName name="Prev11ev">[4]Input!$BF$116</definedName>
    <definedName name="Prev12ev">[4]Input!$BK$116</definedName>
    <definedName name="Prev13ev">[4]Input!$BP$116</definedName>
    <definedName name="Prev14ev">[4]Input!$BU$116</definedName>
    <definedName name="Prev15ev">[4]Input!$BZ$116</definedName>
    <definedName name="Prev16ev">[4]Input!$CE$116</definedName>
    <definedName name="Prev17ev">[4]Input!$CJ$116</definedName>
    <definedName name="Prev18ev">[4]Input!$CO$116</definedName>
    <definedName name="Prev19ev">[4]Input!$CT$116</definedName>
    <definedName name="Prev1ev">[4]Input!$H$116</definedName>
    <definedName name="Prev20ev">[4]Input!$CY$116</definedName>
    <definedName name="Prev2ev">[4]Input!$M$116</definedName>
    <definedName name="Prev3ev">[4]Input!$R$116</definedName>
    <definedName name="Prev4ev">[4]Input!$W$116</definedName>
    <definedName name="Prev5ev">[4]Input!$AB$116</definedName>
    <definedName name="Prev6ev">[4]Input!$AG$116</definedName>
    <definedName name="Prev7ev">[4]Input!$AL$116</definedName>
    <definedName name="Prev8ev">[4]Input!$AQ$116</definedName>
    <definedName name="Prev9ev">[4]Input!$AV$116</definedName>
    <definedName name="Principal">#N/A</definedName>
    <definedName name="_xlnm.Print_Area" localSheetId="3">IRR!$B$1:$R$62</definedName>
    <definedName name="_xlnm.Print_Area" localSheetId="5">'PnL (B)'!$B$15:$I$84</definedName>
    <definedName name="_xlnm.Print_Area" localSheetId="6">'PnL (C)'!$B$15:$I$84</definedName>
    <definedName name="_xlnm.Print_Area" localSheetId="4">'PnL (D)'!$B$1:$I$83</definedName>
    <definedName name="_xlnm.Print_Area" localSheetId="9">'Summary Review new'!$A$1:$D$19</definedName>
    <definedName name="_xlnm.Print_Area" localSheetId="0">Summary.!$B$2:$N$38</definedName>
    <definedName name="_xlnm.Print_Area">#REF!</definedName>
    <definedName name="_xlnm.Print_Titles" localSheetId="3">#REF!</definedName>
    <definedName name="_xlnm.Print_Titles">#REF!</definedName>
    <definedName name="Project1">[63]General!$B$30</definedName>
    <definedName name="Project2">[9]General!$B$31</definedName>
    <definedName name="projname">[19]Parameters!$F$7</definedName>
    <definedName name="PropSubsCSS">'[20]Master Assumptions'!$B$30:$K$30</definedName>
    <definedName name="PSDSubsCentral">[20]Calculation!$B$63:$K$63</definedName>
    <definedName name="PSDSubsNorth">[20]Calculation!$B$54:$K$54</definedName>
    <definedName name="PSDSubsSouth">[20]Calculation!$B$72:$K$72</definedName>
    <definedName name="PSDSubsTotal">[20]Calculation!$B$45:$K$45</definedName>
    <definedName name="PSTrafficCentral_Kbps">[20]Calculation!$B$64:$K$64</definedName>
    <definedName name="PSTrafficNorth_Kbps">[20]Calculation!$B$55:$K$55</definedName>
    <definedName name="PSTrafficSouth_Kbps">[20]Calculation!$B$73:$K$73</definedName>
    <definedName name="PSTrafficTotal_Kbps">[20]Calculation!$B$46:$K$46</definedName>
    <definedName name="PVIRTUALTRADECATEGORY1" localSheetId="3">#REF!</definedName>
    <definedName name="PVIRTUALTRADECATEGORY1" localSheetId="4">#REF!</definedName>
    <definedName name="PVIRTUALTRADECATEGORY1">#REF!</definedName>
    <definedName name="QF_SYS_CALC_DECIMAL">[64]Parameters!$D$23</definedName>
    <definedName name="QF_SYS_CURRENCY1" localSheetId="3">#REF!</definedName>
    <definedName name="QF_SYS_CURRENCY1" localSheetId="4">#REF!</definedName>
    <definedName name="QF_SYS_CURRENCY1">#REF!</definedName>
    <definedName name="QF_SYS_DESTINATION1" localSheetId="3">#REF!</definedName>
    <definedName name="QF_SYS_DESTINATION1" localSheetId="4">#REF!</definedName>
    <definedName name="QF_SYS_DESTINATION1">#REF!</definedName>
    <definedName name="QF_SYS_EXCHANGE1">[64]Parameters!$D$35</definedName>
    <definedName name="QF_SYS_LISTPRICECURRENCY" localSheetId="3">#REF!</definedName>
    <definedName name="QF_SYS_LISTPRICECURRENCY" localSheetId="4">#REF!</definedName>
    <definedName name="QF_SYS_LISTPRICECURRENCY">#REF!</definedName>
    <definedName name="QF_SYS_TRADETERMDESC1" localSheetId="3">#REF!</definedName>
    <definedName name="QF_SYS_TRADETERMDESC1" localSheetId="4">#REF!</definedName>
    <definedName name="QF_SYS_TRADETERMDESC1">#REF!</definedName>
    <definedName name="QuotationSaveAsName">[33]Data!$B$11</definedName>
    <definedName name="QuoteByEmailText">[33]Data!$D$11</definedName>
    <definedName name="QuotedBy">'[33]Work Requirement'!$E$10</definedName>
    <definedName name="QuoteType" localSheetId="3">#REF!</definedName>
    <definedName name="QuoteType" localSheetId="4">#REF!</definedName>
    <definedName name="QuoteType">#REF!</definedName>
    <definedName name="rate1">'[3]Calc. Base'!$D$14</definedName>
    <definedName name="rate2">'[3]Calc. Base'!$D$15</definedName>
    <definedName name="Reqs_analysis">[7]Constants!$B$44</definedName>
    <definedName name="Reqs_assistance">[7]Constants!$B$45</definedName>
    <definedName name="Reqs_clarification">[7]Constants!$B$49</definedName>
    <definedName name="Reqs_maintenance">[7]Constants!$B$51</definedName>
    <definedName name="Reqs_plan">[7]Constants!$B$43</definedName>
    <definedName name="Reqs_qualitycheck">[7]Constants!$B$42</definedName>
    <definedName name="Reqs_review">[7]Constants!$B$48</definedName>
    <definedName name="Reqs_tracking">[7]Constants!$B$46</definedName>
    <definedName name="Reqs_verification">[7]Constants!$B$50</definedName>
    <definedName name="RequestDate">'[33]Work Requirement'!$E$5</definedName>
    <definedName name="RequestedBy">'[33]Work Requirement'!$E$7</definedName>
    <definedName name="RequestedByAddress">'[33]Work Requirement'!$E$8</definedName>
    <definedName name="resourceno" localSheetId="3">'[45]MVV Costs - Overview'!$F$6</definedName>
    <definedName name="resourceno">'[45]MVV Costs - Overview'!$F$6</definedName>
    <definedName name="ResourceQuantity">'[33]Resource Costs'!$A$6</definedName>
    <definedName name="rsh4rs">#N/A</definedName>
    <definedName name="rtsjhd">#N/A</definedName>
    <definedName name="SAPBEXrevision" hidden="1">1</definedName>
    <definedName name="SAPBEXsysID" hidden="1">"P50"</definedName>
    <definedName name="SAPBEXwbID" hidden="1">"3VP5H6L8DUWYA4AI0XABYA7QH"</definedName>
    <definedName name="SAU">'[20]Master Assumptions'!$B$33:$K$33</definedName>
    <definedName name="SDHHub">'[2]SDH Hub Site List - All'!$A$2:$B$141</definedName>
    <definedName name="SEK_to_USD">[44]USD!$D$137</definedName>
    <definedName name="SEKCivil">1.075</definedName>
    <definedName name="SEKMat">1.064</definedName>
    <definedName name="Service_option_name">[26]Inputs!$E$5</definedName>
    <definedName name="ServiceName1">[65]Customize!$D$8</definedName>
    <definedName name="ServiceName10">[65]Customize!$D$17</definedName>
    <definedName name="ServiceName11">[65]Customize!$D$18</definedName>
    <definedName name="ServiceName12">[65]Customize!$D$19</definedName>
    <definedName name="ServiceName2">[65]Customize!$D$9</definedName>
    <definedName name="ServiceName3">[65]Customize!$D$10</definedName>
    <definedName name="ServiceName4">[65]Customize!$D$11</definedName>
    <definedName name="ServiceName5">[65]Customize!$D$12</definedName>
    <definedName name="ServiceName6">[65]Customize!$D$13</definedName>
    <definedName name="ServiceName7">[65]Customize!$D$14</definedName>
    <definedName name="ServiceName8">[65]Customize!$D$15</definedName>
    <definedName name="ServiceName9">[65]Customize!$D$16</definedName>
    <definedName name="Site_1">'[16]Curr, Site Names, Flex conf'!$C$14</definedName>
    <definedName name="Site_10">'[16]Curr, Site Names, Flex conf'!$C$23</definedName>
    <definedName name="Site_11">'[16]Curr, Site Names, Flex conf'!$C$24</definedName>
    <definedName name="Site_12">'[16]Curr, Site Names, Flex conf'!$C$25</definedName>
    <definedName name="Site_13">'[16]Curr, Site Names, Flex conf'!$C$26</definedName>
    <definedName name="Site_14">'[16]Curr, Site Names, Flex conf'!$C$27</definedName>
    <definedName name="Site_15">'[16]Curr, Site Names, Flex conf'!$C$28</definedName>
    <definedName name="Site_16">'[16]Curr, Site Names, Flex conf'!$C$29</definedName>
    <definedName name="Site_17">'[16]Curr, Site Names, Flex conf'!$C$30</definedName>
    <definedName name="Site_18">'[16]Curr, Site Names, Flex conf'!$C$31</definedName>
    <definedName name="Site_19">'[16]Curr, Site Names, Flex conf'!$C$32</definedName>
    <definedName name="Site_2">'[16]Curr, Site Names, Flex conf'!$C$15</definedName>
    <definedName name="Site_20">'[16]Curr, Site Names, Flex conf'!$C$33</definedName>
    <definedName name="Site_21">'[16]Curr, Site Names, Flex conf'!$C$34</definedName>
    <definedName name="Site_22">'[16]Curr, Site Names, Flex conf'!$C$35</definedName>
    <definedName name="Site_23">'[16]Curr, Site Names, Flex conf'!$C$36</definedName>
    <definedName name="Site_24">'[16]Curr, Site Names, Flex conf'!$C$37</definedName>
    <definedName name="Site_25">'[16]Curr, Site Names, Flex conf'!$C$38</definedName>
    <definedName name="Site_26">'[16]Curr, Site Names, Flex conf'!$C$39</definedName>
    <definedName name="Site_27">'[16]Curr, Site Names, Flex conf'!$C$40</definedName>
    <definedName name="Site_28">'[16]Curr, Site Names, Flex conf'!$C$41</definedName>
    <definedName name="Site_29">'[16]Curr, Site Names, Flex conf'!$C$42</definedName>
    <definedName name="Site_3">'[16]Curr, Site Names, Flex conf'!$C$16</definedName>
    <definedName name="Site_30">'[16]Curr, Site Names, Flex conf'!$C$43</definedName>
    <definedName name="Site_4">'[16]Curr, Site Names, Flex conf'!$C$17</definedName>
    <definedName name="Site_5">'[16]Curr, Site Names, Flex conf'!$C$18</definedName>
    <definedName name="Site_6">'[16]Curr, Site Names, Flex conf'!$C$19</definedName>
    <definedName name="Site_7">'[16]Curr, Site Names, Flex conf'!$C$20</definedName>
    <definedName name="Site_8">'[22]Curr, Site Names, Flex conf'!$C$21</definedName>
    <definedName name="Site_9">'[16]Curr, Site Names, Flex conf'!$C$22</definedName>
    <definedName name="SiteName1">[9]General!$B$13</definedName>
    <definedName name="SiteName2">[9]General!$B$14</definedName>
    <definedName name="siteNo">[9]General!$B$10</definedName>
    <definedName name="sla_upgrade">'[66]ISAT WCDMA'!$L$69</definedName>
    <definedName name="Speech_RNC1">[20]Input!$B$13</definedName>
    <definedName name="Speech_RNC2">[20]Input!$C$13</definedName>
    <definedName name="Speech_RNC3">[20]Input!$D$13</definedName>
    <definedName name="srdftgwe">#N/A</definedName>
    <definedName name="ss_mgw">[67]Reference!$B$9</definedName>
    <definedName name="ss_msc">[67]Reference!$B$6</definedName>
    <definedName name="sssss" localSheetId="3">#REF!</definedName>
    <definedName name="sssss" localSheetId="5">#REF!</definedName>
    <definedName name="sssss" localSheetId="6">#REF!</definedName>
    <definedName name="sssss" localSheetId="4">#REF!</definedName>
    <definedName name="sssss">#REF!</definedName>
    <definedName name="StageName">[26]Inputs!$K$13:$K$16</definedName>
    <definedName name="StartDate">'[33]Resource Costs'!$G$3</definedName>
    <definedName name="States">[6]Data!$G$5:$G$11</definedName>
    <definedName name="SUB_09">'[2]Site List'!$A$218:$IV$218</definedName>
    <definedName name="SUN_RFP">'[20]Input and Dimensioning Output'!$C$54</definedName>
    <definedName name="System2">[9]General!$B$37</definedName>
    <definedName name="System3">[9]General!$B$38</definedName>
    <definedName name="System4">[9]General!$B$39</definedName>
    <definedName name="Table_beg_bal">"$#REF!.$G$31"</definedName>
    <definedName name="Table_prior_interest">"$#REF!.$G$32"</definedName>
    <definedName name="table3">'[68]erlang table'!$B$14:$G$21</definedName>
    <definedName name="table5">'[68]erlang table'!$B$26:$G$33</definedName>
    <definedName name="Term_in_years">"$#REF!.$C$24"</definedName>
    <definedName name="Term_in_yearsStage3">'[13]Bank Loan _stage 3_'!$C$25</definedName>
    <definedName name="Terms_in_yearsStage2">'[13]Bank Loan _Stage 2_'!$C$24</definedName>
    <definedName name="ticketcost" localSheetId="3">[11]Overview!$D$28</definedName>
    <definedName name="ticketcost">[11]Overview!$D$28</definedName>
    <definedName name="toolcost" localSheetId="3">'[45]MVV Costs - Overview'!$F$18</definedName>
    <definedName name="toolcost">'[45]MVV Costs - Overview'!$F$18</definedName>
    <definedName name="TotalAccomodationCosts">'[33]Resource Costs'!$N$9</definedName>
    <definedName name="totalAirfareCost">'[33]Resource Costs'!$N$7</definedName>
    <definedName name="TotalAllowanceCosts">'[33]Resource Costs'!$N$11</definedName>
    <definedName name="tp_msh2k_64c">'[16]Discount Tables'!$D$21</definedName>
    <definedName name="tpdisc_mech">'[16]Discount Tables'!$D$63</definedName>
    <definedName name="tpdisc_sma">'[16]Discount Tables'!$D$19</definedName>
    <definedName name="tpdisc_sma4">'[16]Discount Tables'!$D$20</definedName>
    <definedName name="tr_expenses">[69]Expenses!$B$8</definedName>
    <definedName name="train">[3]Factors!$D$16</definedName>
    <definedName name="Trainer_10days">[32]Trainer!$D$19</definedName>
    <definedName name="Trainer_1day">[32]Trainer!$D$10</definedName>
    <definedName name="Trainer_2days">[31]Trainer!$D$11</definedName>
    <definedName name="Trainer_3days">[31]Trainer!$D$12</definedName>
    <definedName name="Trainer_4days">[31]Trainer!$D$13</definedName>
    <definedName name="Trainer_5days">[32]Trainer!$D$14</definedName>
    <definedName name="Trainer_9days">[32]Trainer!$D$18</definedName>
    <definedName name="transport" localSheetId="3">[11]Overview!$H$28</definedName>
    <definedName name="transport">[11]Overview!$H$28</definedName>
    <definedName name="traveltime" localSheetId="3">[11]Overview!$D$26</definedName>
    <definedName name="traveltime">[11]Overview!$D$26</definedName>
    <definedName name="type2">'[70]Link Config KALTENG-KALSEL 2005'!$I$2:$I$47</definedName>
    <definedName name="type3">'[70]KALBAR 2005 BOQ'!$H$3:$H$54</definedName>
    <definedName name="UMTS">[42]Interface!$C$392</definedName>
    <definedName name="URB_010">'[2]Site List'!$A$225:$IV$230</definedName>
    <definedName name="URB_011a">'[2]Site List'!$A$231:$IV$232</definedName>
    <definedName name="URB_011b">'[2]Site List'!$A$233:$IV$235</definedName>
    <definedName name="URB_012">'[2]Site List'!$A$236:$IV$237</definedName>
    <definedName name="URB_05">'[2]Site List'!$A$238:$IV$238</definedName>
    <definedName name="URB_08">'[2]Site List'!$A$239:$IV$239</definedName>
    <definedName name="USD_DM">[71]LWLOPT!$AG$4</definedName>
    <definedName name="USD_RP">[71]LWLOPT!$AG$5</definedName>
    <definedName name="USD2Sek">[72]Parameters!$B$57</definedName>
    <definedName name="USDExchangeRate">[73]Data!$B$5</definedName>
    <definedName name="USDrate">2419</definedName>
    <definedName name="user_msh2k_64c">'[16]Discount Tables'!$C$21</definedName>
    <definedName name="userdisc_mech">'[16]Discount Tables'!$C$63</definedName>
    <definedName name="userdisc_sma">'[16]Discount Tables'!$C$19</definedName>
    <definedName name="userdisc_sma4">'[16]Discount Tables'!$C$20</definedName>
    <definedName name="ValueOfTaxiFaresPerResourceAirportToHotel">[6]Data!$D$17</definedName>
    <definedName name="ValueOfTaxiFaresPerResourceHomeToAirport">[6]Data!$D$16</definedName>
    <definedName name="VAT">1.1</definedName>
    <definedName name="vv">'[17]Contractual Terms(1)'!$B$55</definedName>
    <definedName name="w" localSheetId="3">#REF!</definedName>
    <definedName name="w" localSheetId="4">#REF!</definedName>
    <definedName name="w">#REF!</definedName>
    <definedName name="YearHours">'[4]Financial Input'!$B$68</definedName>
    <definedName name="years_contract">[74]Kerlink!$D$5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4" i="49" l="1"/>
  <c r="H26" i="49"/>
  <c r="H25" i="49"/>
  <c r="H19" i="49"/>
  <c r="I19" i="49" l="1"/>
  <c r="J19" i="49" l="1"/>
  <c r="P9" i="48"/>
  <c r="Q9" i="48" s="1"/>
  <c r="K19" i="49" l="1"/>
  <c r="L19" i="49" s="1"/>
  <c r="I26" i="49"/>
  <c r="J26" i="49" s="1"/>
  <c r="K26" i="49" s="1"/>
  <c r="L26" i="49" s="1"/>
  <c r="I24" i="49"/>
  <c r="J24" i="49" s="1"/>
  <c r="K24" i="49" s="1"/>
  <c r="L24" i="49" s="1"/>
  <c r="I25" i="49"/>
  <c r="A2" i="42"/>
  <c r="A5" i="42" s="1"/>
  <c r="A8" i="42" s="1"/>
  <c r="A11" i="42" s="1"/>
  <c r="A14" i="42" s="1"/>
  <c r="H18" i="49"/>
  <c r="C15" i="52"/>
  <c r="D14" i="52"/>
  <c r="D15" i="52" s="1"/>
  <c r="I18" i="49" l="1"/>
  <c r="H20" i="49"/>
  <c r="J25" i="49"/>
  <c r="K25" i="49" s="1"/>
  <c r="L25" i="49" s="1"/>
  <c r="R19" i="49"/>
  <c r="J18" i="49" l="1"/>
  <c r="I20" i="49"/>
  <c r="R25" i="49"/>
  <c r="R18" i="42"/>
  <c r="Q18" i="42"/>
  <c r="P18" i="42"/>
  <c r="O18" i="42"/>
  <c r="N18" i="42"/>
  <c r="M18" i="42"/>
  <c r="D1" i="42"/>
  <c r="E1" i="42" s="1"/>
  <c r="F1" i="42" s="1"/>
  <c r="G1" i="42" s="1"/>
  <c r="H1" i="42" s="1"/>
  <c r="I1" i="42" s="1"/>
  <c r="J1" i="42" s="1"/>
  <c r="K1" i="42" s="1"/>
  <c r="L1" i="42" s="1"/>
  <c r="M1" i="42" s="1"/>
  <c r="N1" i="42" s="1"/>
  <c r="O1" i="42" s="1"/>
  <c r="P1" i="42" s="1"/>
  <c r="Q1" i="42" s="1"/>
  <c r="R1" i="42" s="1"/>
  <c r="K18" i="49" l="1"/>
  <c r="J20" i="49"/>
  <c r="L12" i="49"/>
  <c r="L39" i="49" s="1"/>
  <c r="L18" i="49" l="1"/>
  <c r="L20" i="49" s="1"/>
  <c r="K20" i="49"/>
  <c r="R55" i="49"/>
  <c r="G15" i="42" l="1"/>
  <c r="H14" i="42" s="1"/>
  <c r="G16" i="42"/>
  <c r="I14" i="42" l="1"/>
  <c r="H16" i="42"/>
  <c r="J14" i="42" l="1"/>
  <c r="I16" i="42"/>
  <c r="K14" i="42" l="1"/>
  <c r="J16" i="42"/>
  <c r="C67" i="42"/>
  <c r="C66" i="42" s="1"/>
  <c r="L14" i="42" l="1"/>
  <c r="M16" i="42" s="1"/>
  <c r="K16" i="42"/>
  <c r="C65" i="42"/>
  <c r="D67" i="42" l="1"/>
  <c r="D66" i="42" s="1"/>
  <c r="L16" i="42"/>
  <c r="D65" i="42" l="1"/>
  <c r="E67" i="42" l="1"/>
  <c r="E65" i="42" l="1"/>
  <c r="E66" i="42"/>
  <c r="F67" i="42" l="1"/>
  <c r="F65" i="42" s="1"/>
  <c r="G67" i="42" l="1"/>
  <c r="G65" i="42" s="1"/>
  <c r="H67" i="42" s="1"/>
  <c r="H65" i="42" s="1"/>
  <c r="I67" i="42" s="1"/>
  <c r="I65" i="42" s="1"/>
  <c r="J67" i="42" s="1"/>
  <c r="F66" i="42"/>
  <c r="J65" i="42" l="1"/>
  <c r="K65" i="42" s="1"/>
  <c r="G66" i="42"/>
  <c r="H66" i="42" s="1"/>
  <c r="I66" i="42" s="1"/>
  <c r="J66" i="42" s="1"/>
  <c r="R60" i="49" l="1"/>
  <c r="P59" i="49"/>
  <c r="R59" i="49" s="1"/>
  <c r="O58" i="49"/>
  <c r="P58" i="49" s="1"/>
  <c r="R58" i="49" s="1"/>
  <c r="N57" i="49"/>
  <c r="H50" i="49"/>
  <c r="M34" i="49"/>
  <c r="Q27" i="49"/>
  <c r="P27" i="49"/>
  <c r="O27" i="49"/>
  <c r="N27" i="49"/>
  <c r="M27" i="49"/>
  <c r="G28" i="49"/>
  <c r="Q24" i="49"/>
  <c r="P24" i="49"/>
  <c r="O24" i="49"/>
  <c r="N24" i="49"/>
  <c r="M24" i="49"/>
  <c r="G20" i="49"/>
  <c r="I14" i="49"/>
  <c r="J14" i="49" s="1"/>
  <c r="K12" i="49"/>
  <c r="K39" i="49" s="1"/>
  <c r="J12" i="49"/>
  <c r="I12" i="49"/>
  <c r="I52" i="49" s="1"/>
  <c r="J52" i="49" s="1"/>
  <c r="K52" i="49" s="1"/>
  <c r="L52" i="49" s="1"/>
  <c r="M9" i="48"/>
  <c r="D7" i="42" l="1"/>
  <c r="I39" i="49"/>
  <c r="E10" i="42"/>
  <c r="J39" i="49"/>
  <c r="R54" i="49"/>
  <c r="G29" i="49"/>
  <c r="G33" i="49" s="1"/>
  <c r="G35" i="49" s="1"/>
  <c r="G36" i="49" s="1"/>
  <c r="G37" i="49" s="1"/>
  <c r="I50" i="49"/>
  <c r="K14" i="49"/>
  <c r="J50" i="49"/>
  <c r="O57" i="49"/>
  <c r="P57" i="49" s="1"/>
  <c r="E49" i="47"/>
  <c r="E9" i="42" l="1"/>
  <c r="F8" i="42" s="1"/>
  <c r="G8" i="42" s="1"/>
  <c r="D6" i="42"/>
  <c r="E5" i="42" s="1"/>
  <c r="F5" i="42" s="1"/>
  <c r="F7" i="42" s="1"/>
  <c r="F13" i="42"/>
  <c r="F12" i="42"/>
  <c r="G11" i="42" s="1"/>
  <c r="K53" i="49"/>
  <c r="L53" i="49" s="1"/>
  <c r="R52" i="49"/>
  <c r="R57" i="49"/>
  <c r="R56" i="49"/>
  <c r="G41" i="49"/>
  <c r="L14" i="49"/>
  <c r="K50" i="49"/>
  <c r="C25" i="47"/>
  <c r="E34" i="47" s="1"/>
  <c r="F10" i="42" l="1"/>
  <c r="E7" i="42"/>
  <c r="H11" i="42"/>
  <c r="H13" i="42" s="1"/>
  <c r="G13" i="42"/>
  <c r="G5" i="42"/>
  <c r="G7" i="42" s="1"/>
  <c r="H8" i="42"/>
  <c r="H10" i="42" s="1"/>
  <c r="G10" i="42"/>
  <c r="R53" i="49"/>
  <c r="G42" i="49"/>
  <c r="M14" i="49"/>
  <c r="L50" i="49"/>
  <c r="I72" i="47"/>
  <c r="H72" i="47"/>
  <c r="G72" i="47"/>
  <c r="F72" i="47"/>
  <c r="I49" i="47"/>
  <c r="H49" i="47"/>
  <c r="G49" i="47"/>
  <c r="F49" i="47"/>
  <c r="I37" i="47"/>
  <c r="I44" i="47" s="1"/>
  <c r="H37" i="47"/>
  <c r="H43" i="47" s="1"/>
  <c r="I43" i="47" s="1"/>
  <c r="G37" i="47"/>
  <c r="G42" i="47" s="1"/>
  <c r="H42" i="47" s="1"/>
  <c r="I42" i="47" s="1"/>
  <c r="F37" i="47"/>
  <c r="F41" i="47" s="1"/>
  <c r="G41" i="47" s="1"/>
  <c r="H41" i="47" s="1"/>
  <c r="I41" i="47" s="1"/>
  <c r="E33" i="47"/>
  <c r="I7" i="47"/>
  <c r="H7" i="47"/>
  <c r="H10" i="47" s="1"/>
  <c r="G7" i="47"/>
  <c r="F7" i="47"/>
  <c r="F10" i="47" s="1"/>
  <c r="E7" i="47"/>
  <c r="E10" i="47" s="1"/>
  <c r="I6" i="47"/>
  <c r="H6" i="47"/>
  <c r="G6" i="47"/>
  <c r="F6" i="47"/>
  <c r="E6" i="47"/>
  <c r="E33" i="45"/>
  <c r="F8" i="47" l="1"/>
  <c r="H5" i="42"/>
  <c r="I8" i="42"/>
  <c r="I11" i="42"/>
  <c r="I13" i="42" s="1"/>
  <c r="N14" i="49"/>
  <c r="M50" i="49"/>
  <c r="I8" i="47"/>
  <c r="E8" i="47"/>
  <c r="E35" i="47"/>
  <c r="E72" i="47" s="1"/>
  <c r="I10" i="47"/>
  <c r="G10" i="47"/>
  <c r="G8" i="47"/>
  <c r="H8" i="47"/>
  <c r="J8" i="42" l="1"/>
  <c r="K10" i="42" s="1"/>
  <c r="I10" i="42"/>
  <c r="I5" i="42"/>
  <c r="J7" i="42" s="1"/>
  <c r="J11" i="42"/>
  <c r="J13" i="42" s="1"/>
  <c r="H7" i="42"/>
  <c r="O14" i="49"/>
  <c r="N50" i="49"/>
  <c r="E37" i="47"/>
  <c r="E40" i="47" s="1"/>
  <c r="F40" i="47" s="1"/>
  <c r="I7" i="42" l="1"/>
  <c r="K11" i="42"/>
  <c r="L13" i="42" s="1"/>
  <c r="L18" i="42" s="1"/>
  <c r="J10" i="42"/>
  <c r="J18" i="42" s="1"/>
  <c r="K34" i="49" s="1"/>
  <c r="F50" i="47"/>
  <c r="E50" i="47"/>
  <c r="C37" i="47"/>
  <c r="P14" i="49"/>
  <c r="O50" i="49"/>
  <c r="E45" i="47"/>
  <c r="E60" i="47" s="1"/>
  <c r="G40" i="47"/>
  <c r="F45" i="47"/>
  <c r="F60" i="47" s="1"/>
  <c r="K13" i="42" l="1"/>
  <c r="K18" i="42" s="1"/>
  <c r="L34" i="49" s="1"/>
  <c r="I50" i="47"/>
  <c r="H50" i="47"/>
  <c r="G50" i="47"/>
  <c r="M61" i="49"/>
  <c r="M32" i="49" s="1"/>
  <c r="Q14" i="49"/>
  <c r="Q50" i="49" s="1"/>
  <c r="P50" i="49"/>
  <c r="G45" i="47"/>
  <c r="G60" i="47" s="1"/>
  <c r="H40" i="47"/>
  <c r="N61" i="49" l="1"/>
  <c r="H45" i="47"/>
  <c r="H60" i="47" s="1"/>
  <c r="I40" i="47"/>
  <c r="I45" i="47" s="1"/>
  <c r="I60" i="47" s="1"/>
  <c r="O61" i="49" l="1"/>
  <c r="C25" i="46"/>
  <c r="E35" i="46"/>
  <c r="F6" i="46"/>
  <c r="G6" i="46"/>
  <c r="H6" i="46"/>
  <c r="I6" i="46"/>
  <c r="E6" i="46"/>
  <c r="C25" i="45"/>
  <c r="E35" i="45" s="1"/>
  <c r="P61" i="49" l="1"/>
  <c r="I6" i="45"/>
  <c r="H6" i="45"/>
  <c r="G6" i="45"/>
  <c r="F6" i="45"/>
  <c r="E6" i="45"/>
  <c r="I49" i="46"/>
  <c r="H49" i="46"/>
  <c r="G49" i="46"/>
  <c r="F49" i="46"/>
  <c r="E49" i="46"/>
  <c r="E34" i="46"/>
  <c r="I7" i="46"/>
  <c r="I10" i="46" s="1"/>
  <c r="H7" i="46"/>
  <c r="H10" i="46" s="1"/>
  <c r="G7" i="46"/>
  <c r="G10" i="46" s="1"/>
  <c r="F7" i="46"/>
  <c r="F10" i="46" s="1"/>
  <c r="E7" i="46"/>
  <c r="E10" i="46" s="1"/>
  <c r="I49" i="45"/>
  <c r="H49" i="45"/>
  <c r="G49" i="45"/>
  <c r="F49" i="45"/>
  <c r="E49" i="45"/>
  <c r="E34" i="45"/>
  <c r="I7" i="45"/>
  <c r="I10" i="45" s="1"/>
  <c r="H7" i="45"/>
  <c r="G7" i="45"/>
  <c r="G10" i="45" s="1"/>
  <c r="F7" i="45"/>
  <c r="F10" i="45" s="1"/>
  <c r="E7" i="45"/>
  <c r="E10" i="45" s="1"/>
  <c r="H8" i="45" l="1"/>
  <c r="Q61" i="49"/>
  <c r="Q32" i="49" s="1"/>
  <c r="H8" i="46"/>
  <c r="H10" i="45"/>
  <c r="E8" i="46"/>
  <c r="E33" i="46" s="1"/>
  <c r="E72" i="46" s="1"/>
  <c r="F8" i="46"/>
  <c r="F33" i="46" s="1"/>
  <c r="F72" i="46" s="1"/>
  <c r="I8" i="46"/>
  <c r="I33" i="46" s="1"/>
  <c r="I37" i="46" s="1"/>
  <c r="I44" i="46" s="1"/>
  <c r="F8" i="45"/>
  <c r="I8" i="45"/>
  <c r="E8" i="45"/>
  <c r="F37" i="45"/>
  <c r="F41" i="45" s="1"/>
  <c r="G41" i="45" s="1"/>
  <c r="H41" i="45" s="1"/>
  <c r="I41" i="45" s="1"/>
  <c r="G8" i="46"/>
  <c r="D73" i="46"/>
  <c r="E72" i="45"/>
  <c r="E37" i="45"/>
  <c r="I37" i="45"/>
  <c r="I44" i="45" s="1"/>
  <c r="I72" i="45"/>
  <c r="G8" i="45"/>
  <c r="D73" i="45"/>
  <c r="I33" i="42"/>
  <c r="F33" i="42"/>
  <c r="I32" i="42"/>
  <c r="H32" i="42"/>
  <c r="F32" i="42"/>
  <c r="G31" i="42"/>
  <c r="J31" i="42" s="1"/>
  <c r="I30" i="42"/>
  <c r="F30" i="42"/>
  <c r="J30" i="42" s="1"/>
  <c r="F29" i="42"/>
  <c r="D29" i="42"/>
  <c r="I28" i="42"/>
  <c r="G33" i="46" l="1"/>
  <c r="G37" i="46" s="1"/>
  <c r="G42" i="46" s="1"/>
  <c r="H42" i="46" s="1"/>
  <c r="I42" i="46" s="1"/>
  <c r="E37" i="46"/>
  <c r="J33" i="42"/>
  <c r="J32" i="42"/>
  <c r="F37" i="46"/>
  <c r="F41" i="46" s="1"/>
  <c r="G41" i="46" s="1"/>
  <c r="H41" i="46" s="1"/>
  <c r="I41" i="46" s="1"/>
  <c r="I72" i="46"/>
  <c r="F72" i="45"/>
  <c r="E40" i="46"/>
  <c r="D74" i="46"/>
  <c r="H33" i="46"/>
  <c r="G72" i="45"/>
  <c r="G37" i="45"/>
  <c r="G42" i="45" s="1"/>
  <c r="H42" i="45" s="1"/>
  <c r="I42" i="45" s="1"/>
  <c r="E40" i="45"/>
  <c r="D74" i="45"/>
  <c r="J29" i="42"/>
  <c r="G72" i="46" l="1"/>
  <c r="J34" i="42"/>
  <c r="K34" i="42" s="1"/>
  <c r="R11" i="49"/>
  <c r="R12" i="49" s="1"/>
  <c r="H12" i="49"/>
  <c r="H39" i="49" s="1"/>
  <c r="R39" i="49" s="1"/>
  <c r="Q18" i="49"/>
  <c r="Q20" i="49" s="1"/>
  <c r="P18" i="49"/>
  <c r="P20" i="49" s="1"/>
  <c r="N18" i="49"/>
  <c r="N20" i="49" s="1"/>
  <c r="O18" i="49"/>
  <c r="O20" i="49" s="1"/>
  <c r="M18" i="49"/>
  <c r="H37" i="46"/>
  <c r="H72" i="46"/>
  <c r="F40" i="46"/>
  <c r="E45" i="46"/>
  <c r="E60" i="46" s="1"/>
  <c r="H72" i="45"/>
  <c r="H37" i="45"/>
  <c r="F40" i="45"/>
  <c r="E45" i="45"/>
  <c r="E60" i="45" s="1"/>
  <c r="M12" i="48" l="1"/>
  <c r="H51" i="49"/>
  <c r="C4" i="42"/>
  <c r="C18" i="42" s="1"/>
  <c r="C3" i="42"/>
  <c r="D2" i="42" s="1"/>
  <c r="D4" i="42" s="1"/>
  <c r="D18" i="42" s="1"/>
  <c r="M20" i="49"/>
  <c r="G40" i="46"/>
  <c r="F45" i="46"/>
  <c r="F60" i="46" s="1"/>
  <c r="H43" i="46"/>
  <c r="I43" i="46" s="1"/>
  <c r="C37" i="46"/>
  <c r="H43" i="45"/>
  <c r="I43" i="45" s="1"/>
  <c r="C37" i="45"/>
  <c r="G40" i="45"/>
  <c r="F45" i="45"/>
  <c r="F60" i="45" s="1"/>
  <c r="E2" i="42" l="1"/>
  <c r="E4" i="42" s="1"/>
  <c r="E18" i="42" s="1"/>
  <c r="I51" i="49"/>
  <c r="H61" i="49"/>
  <c r="H32" i="49" s="1"/>
  <c r="N28" i="49"/>
  <c r="N29" i="49" s="1"/>
  <c r="N30" i="49" s="1"/>
  <c r="P28" i="49"/>
  <c r="P29" i="49" s="1"/>
  <c r="P30" i="49" s="1"/>
  <c r="O28" i="49"/>
  <c r="O29" i="49" s="1"/>
  <c r="Q28" i="49"/>
  <c r="Q29" i="49" s="1"/>
  <c r="G45" i="46"/>
  <c r="G60" i="46" s="1"/>
  <c r="H40" i="46"/>
  <c r="G45" i="45"/>
  <c r="G60" i="45" s="1"/>
  <c r="H40" i="45"/>
  <c r="J51" i="49" l="1"/>
  <c r="I61" i="49"/>
  <c r="I32" i="49" s="1"/>
  <c r="F2" i="42"/>
  <c r="N33" i="49"/>
  <c r="N35" i="49" s="1"/>
  <c r="N36" i="49" s="1"/>
  <c r="N37" i="49" s="1"/>
  <c r="N40" i="49" s="1"/>
  <c r="P33" i="49"/>
  <c r="P35" i="49" s="1"/>
  <c r="P36" i="49" s="1"/>
  <c r="P37" i="49" s="1"/>
  <c r="P40" i="49" s="1"/>
  <c r="M28" i="49"/>
  <c r="M29" i="49" s="1"/>
  <c r="O30" i="49"/>
  <c r="O33" i="49"/>
  <c r="O35" i="49" s="1"/>
  <c r="O36" i="49" s="1"/>
  <c r="O37" i="49" s="1"/>
  <c r="O40" i="49" s="1"/>
  <c r="Q30" i="49"/>
  <c r="Q33" i="49"/>
  <c r="Q35" i="49" s="1"/>
  <c r="H45" i="46"/>
  <c r="H60" i="46" s="1"/>
  <c r="I40" i="46"/>
  <c r="I45" i="46" s="1"/>
  <c r="I60" i="46" s="1"/>
  <c r="H45" i="45"/>
  <c r="H60" i="45" s="1"/>
  <c r="I40" i="45"/>
  <c r="I45" i="45" s="1"/>
  <c r="I60" i="45" s="1"/>
  <c r="G2" i="42" l="1"/>
  <c r="G4" i="42" s="1"/>
  <c r="G18" i="42" s="1"/>
  <c r="H34" i="49" s="1"/>
  <c r="F4" i="42"/>
  <c r="F18" i="42" s="1"/>
  <c r="K51" i="49"/>
  <c r="J61" i="49"/>
  <c r="J32" i="49" s="1"/>
  <c r="Q36" i="49"/>
  <c r="Q37" i="49" s="1"/>
  <c r="Q40" i="49" s="1"/>
  <c r="M30" i="49"/>
  <c r="M33" i="49"/>
  <c r="M35" i="49" s="1"/>
  <c r="M36" i="49" s="1"/>
  <c r="M37" i="49" s="1"/>
  <c r="M40" i="49" s="1"/>
  <c r="H2" i="42" l="1"/>
  <c r="I4" i="42" s="1"/>
  <c r="I18" i="42" s="1"/>
  <c r="J34" i="49" s="1"/>
  <c r="L51" i="49"/>
  <c r="K61" i="49"/>
  <c r="K32" i="49" s="1"/>
  <c r="H4" i="42" l="1"/>
  <c r="H18" i="42" s="1"/>
  <c r="I34" i="49" s="1"/>
  <c r="L61" i="49"/>
  <c r="L32" i="49" s="1"/>
  <c r="R32" i="49" s="1"/>
  <c r="R51" i="49"/>
  <c r="D8" i="40"/>
  <c r="H8" i="40" s="1"/>
  <c r="H20" i="41"/>
  <c r="H19" i="41"/>
  <c r="H17" i="41"/>
  <c r="H16" i="41"/>
  <c r="F8" i="40" l="1"/>
  <c r="E64" i="47" l="1"/>
  <c r="E64" i="45"/>
  <c r="E64" i="46"/>
  <c r="G64" i="47" l="1"/>
  <c r="F64" i="47"/>
  <c r="F64" i="45"/>
  <c r="F64" i="46"/>
  <c r="G64" i="45"/>
  <c r="G64" i="46"/>
  <c r="H6" i="41"/>
  <c r="E11" i="46" l="1"/>
  <c r="E52" i="46" s="1"/>
  <c r="H11" i="45"/>
  <c r="I11" i="45"/>
  <c r="I11" i="47"/>
  <c r="I11" i="46"/>
  <c r="H7" i="41"/>
  <c r="E51" i="46" l="1"/>
  <c r="E50" i="46"/>
  <c r="E48" i="46"/>
  <c r="E53" i="46"/>
  <c r="H11" i="47"/>
  <c r="H52" i="47" s="1"/>
  <c r="L23" i="49"/>
  <c r="F11" i="45"/>
  <c r="G11" i="46"/>
  <c r="G53" i="46" s="1"/>
  <c r="I53" i="45"/>
  <c r="I52" i="45"/>
  <c r="I50" i="45"/>
  <c r="I51" i="45"/>
  <c r="I48" i="45"/>
  <c r="I23" i="49"/>
  <c r="I51" i="46"/>
  <c r="I48" i="46"/>
  <c r="I50" i="46"/>
  <c r="I52" i="46"/>
  <c r="I53" i="46"/>
  <c r="I48" i="47"/>
  <c r="I52" i="47"/>
  <c r="I53" i="47"/>
  <c r="I51" i="47"/>
  <c r="E54" i="46"/>
  <c r="H51" i="45"/>
  <c r="H50" i="45"/>
  <c r="H53" i="45"/>
  <c r="H52" i="45"/>
  <c r="H48" i="45"/>
  <c r="F11" i="46"/>
  <c r="H11" i="46"/>
  <c r="I64" i="47"/>
  <c r="H64" i="47"/>
  <c r="I64" i="46"/>
  <c r="I64" i="45"/>
  <c r="H64" i="46"/>
  <c r="H64" i="45"/>
  <c r="D26" i="41"/>
  <c r="H48" i="47" l="1"/>
  <c r="H51" i="47"/>
  <c r="H53" i="47"/>
  <c r="F11" i="47"/>
  <c r="F51" i="47" s="1"/>
  <c r="G50" i="46"/>
  <c r="I27" i="49"/>
  <c r="G51" i="46"/>
  <c r="L27" i="49"/>
  <c r="K23" i="49"/>
  <c r="G52" i="46"/>
  <c r="G48" i="46"/>
  <c r="H54" i="45"/>
  <c r="H57" i="45" s="1"/>
  <c r="H62" i="45" s="1"/>
  <c r="H65" i="45" s="1"/>
  <c r="H66" i="45" s="1"/>
  <c r="H68" i="45" s="1"/>
  <c r="H73" i="45" s="1"/>
  <c r="F50" i="45"/>
  <c r="F48" i="45"/>
  <c r="F53" i="45"/>
  <c r="F52" i="45"/>
  <c r="F51" i="45"/>
  <c r="I54" i="45"/>
  <c r="I57" i="45" s="1"/>
  <c r="E57" i="46"/>
  <c r="I54" i="46"/>
  <c r="I57" i="46" s="1"/>
  <c r="J23" i="49"/>
  <c r="G11" i="47"/>
  <c r="G11" i="45"/>
  <c r="H51" i="46"/>
  <c r="H48" i="46"/>
  <c r="H50" i="46"/>
  <c r="H53" i="46"/>
  <c r="H52" i="46"/>
  <c r="E11" i="45"/>
  <c r="E11" i="47"/>
  <c r="I54" i="47"/>
  <c r="I57" i="47" s="1"/>
  <c r="F53" i="46"/>
  <c r="F52" i="46"/>
  <c r="F50" i="46"/>
  <c r="F51" i="46"/>
  <c r="F48" i="46"/>
  <c r="C11" i="46"/>
  <c r="R34" i="49"/>
  <c r="H9" i="41"/>
  <c r="H26" i="41"/>
  <c r="H58" i="45" l="1"/>
  <c r="H54" i="47"/>
  <c r="H57" i="47" s="1"/>
  <c r="H62" i="47" s="1"/>
  <c r="H65" i="47" s="1"/>
  <c r="H66" i="47" s="1"/>
  <c r="H68" i="47" s="1"/>
  <c r="H73" i="47" s="1"/>
  <c r="F52" i="47"/>
  <c r="F53" i="47"/>
  <c r="F48" i="47"/>
  <c r="G54" i="46"/>
  <c r="G57" i="46" s="1"/>
  <c r="G58" i="46" s="1"/>
  <c r="L28" i="49"/>
  <c r="L29" i="49" s="1"/>
  <c r="L33" i="49" s="1"/>
  <c r="L35" i="49" s="1"/>
  <c r="L36" i="49" s="1"/>
  <c r="L37" i="49" s="1"/>
  <c r="L40" i="49" s="1"/>
  <c r="J27" i="49"/>
  <c r="K27" i="49"/>
  <c r="F54" i="46"/>
  <c r="F57" i="46" s="1"/>
  <c r="F58" i="46" s="1"/>
  <c r="H54" i="46"/>
  <c r="H57" i="46" s="1"/>
  <c r="G48" i="47"/>
  <c r="G51" i="47"/>
  <c r="G52" i="47"/>
  <c r="G53" i="47"/>
  <c r="I28" i="49"/>
  <c r="I29" i="49" s="1"/>
  <c r="F54" i="45"/>
  <c r="F57" i="45" s="1"/>
  <c r="I58" i="46"/>
  <c r="C82" i="46" s="1"/>
  <c r="I62" i="46"/>
  <c r="I65" i="46" s="1"/>
  <c r="I66" i="46" s="1"/>
  <c r="I68" i="46" s="1"/>
  <c r="I73" i="46" s="1"/>
  <c r="I58" i="45"/>
  <c r="C82" i="45" s="1"/>
  <c r="I62" i="45"/>
  <c r="I65" i="45" s="1"/>
  <c r="I66" i="45" s="1"/>
  <c r="I68" i="45" s="1"/>
  <c r="I73" i="45" s="1"/>
  <c r="G48" i="45"/>
  <c r="G51" i="45"/>
  <c r="G50" i="45"/>
  <c r="G52" i="45"/>
  <c r="G53" i="45"/>
  <c r="E52" i="45"/>
  <c r="C11" i="45"/>
  <c r="E53" i="45"/>
  <c r="E48" i="45"/>
  <c r="E50" i="45"/>
  <c r="E51" i="45"/>
  <c r="H23" i="49"/>
  <c r="R18" i="49"/>
  <c r="R20" i="49" s="1"/>
  <c r="I58" i="47"/>
  <c r="I62" i="47"/>
  <c r="I65" i="47" s="1"/>
  <c r="I66" i="47" s="1"/>
  <c r="I68" i="47" s="1"/>
  <c r="I73" i="47" s="1"/>
  <c r="E52" i="47"/>
  <c r="E51" i="47"/>
  <c r="E53" i="47"/>
  <c r="C11" i="47"/>
  <c r="E48" i="47"/>
  <c r="K11" i="47"/>
  <c r="E58" i="46"/>
  <c r="E62" i="46"/>
  <c r="E65" i="46" s="1"/>
  <c r="E66" i="46" s="1"/>
  <c r="E68" i="46" s="1"/>
  <c r="E73" i="46" s="1"/>
  <c r="E74" i="46" s="1"/>
  <c r="D18" i="41"/>
  <c r="H58" i="47" l="1"/>
  <c r="G62" i="46"/>
  <c r="G65" i="46" s="1"/>
  <c r="G66" i="46" s="1"/>
  <c r="G68" i="46" s="1"/>
  <c r="G73" i="46" s="1"/>
  <c r="F54" i="47"/>
  <c r="F57" i="47" s="1"/>
  <c r="F58" i="47" s="1"/>
  <c r="F62" i="46"/>
  <c r="F65" i="46" s="1"/>
  <c r="F66" i="46" s="1"/>
  <c r="F68" i="46" s="1"/>
  <c r="F73" i="46" s="1"/>
  <c r="F74" i="46" s="1"/>
  <c r="L30" i="49"/>
  <c r="J28" i="49"/>
  <c r="J29" i="49" s="1"/>
  <c r="J33" i="49" s="1"/>
  <c r="J35" i="49" s="1"/>
  <c r="J36" i="49" s="1"/>
  <c r="J37" i="49" s="1"/>
  <c r="J40" i="49" s="1"/>
  <c r="K28" i="49"/>
  <c r="K29" i="49" s="1"/>
  <c r="R23" i="49"/>
  <c r="M13" i="48" s="1"/>
  <c r="H27" i="49"/>
  <c r="R26" i="49"/>
  <c r="R24" i="49"/>
  <c r="C54" i="46"/>
  <c r="G54" i="45"/>
  <c r="G57" i="45" s="1"/>
  <c r="M11" i="48"/>
  <c r="E75" i="46"/>
  <c r="F58" i="45"/>
  <c r="F62" i="45"/>
  <c r="F65" i="45" s="1"/>
  <c r="F66" i="45" s="1"/>
  <c r="F68" i="45" s="1"/>
  <c r="F73" i="45" s="1"/>
  <c r="E54" i="47"/>
  <c r="I33" i="49"/>
  <c r="I35" i="49" s="1"/>
  <c r="I36" i="49" s="1"/>
  <c r="I37" i="49" s="1"/>
  <c r="I40" i="49" s="1"/>
  <c r="I30" i="49"/>
  <c r="G54" i="47"/>
  <c r="G57" i="47" s="1"/>
  <c r="C80" i="46"/>
  <c r="E54" i="45"/>
  <c r="H58" i="46"/>
  <c r="H62" i="46"/>
  <c r="H65" i="46" s="1"/>
  <c r="H66" i="46" s="1"/>
  <c r="H68" i="46" s="1"/>
  <c r="H73" i="46" s="1"/>
  <c r="K14" i="47"/>
  <c r="K13" i="47"/>
  <c r="K12" i="47"/>
  <c r="K16" i="47" s="1"/>
  <c r="C81" i="46"/>
  <c r="C79" i="46"/>
  <c r="F27" i="41"/>
  <c r="H8" i="41"/>
  <c r="H11" i="41" s="1"/>
  <c r="G8" i="41" s="1"/>
  <c r="F62" i="47" l="1"/>
  <c r="F65" i="47" s="1"/>
  <c r="F66" i="47" s="1"/>
  <c r="F68" i="47" s="1"/>
  <c r="F73" i="47" s="1"/>
  <c r="J30" i="49"/>
  <c r="K33" i="49"/>
  <c r="K35" i="49" s="1"/>
  <c r="K36" i="49" s="1"/>
  <c r="K37" i="49" s="1"/>
  <c r="K40" i="49" s="1"/>
  <c r="K30" i="49"/>
  <c r="C54" i="47"/>
  <c r="C57" i="47" s="1"/>
  <c r="C58" i="47" s="1"/>
  <c r="C82" i="47" s="1"/>
  <c r="E57" i="47"/>
  <c r="F75" i="46"/>
  <c r="G74" i="46"/>
  <c r="C54" i="45"/>
  <c r="E57" i="45"/>
  <c r="G62" i="47"/>
  <c r="G65" i="47" s="1"/>
  <c r="G66" i="47" s="1"/>
  <c r="G68" i="47" s="1"/>
  <c r="G73" i="47" s="1"/>
  <c r="G58" i="47"/>
  <c r="G58" i="45"/>
  <c r="G62" i="45"/>
  <c r="G65" i="45" s="1"/>
  <c r="G66" i="45" s="1"/>
  <c r="G68" i="45" s="1"/>
  <c r="G73" i="45" s="1"/>
  <c r="G7" i="41"/>
  <c r="G9" i="41"/>
  <c r="G6" i="41"/>
  <c r="E58" i="45" l="1"/>
  <c r="E62" i="45"/>
  <c r="E65" i="45" s="1"/>
  <c r="E66" i="45" s="1"/>
  <c r="E68" i="45" s="1"/>
  <c r="E58" i="47"/>
  <c r="E62" i="47"/>
  <c r="E65" i="47" s="1"/>
  <c r="E66" i="47" s="1"/>
  <c r="E68" i="47" s="1"/>
  <c r="G75" i="46"/>
  <c r="H74" i="46"/>
  <c r="F26" i="41"/>
  <c r="H75" i="46" l="1"/>
  <c r="I74" i="46"/>
  <c r="I75" i="46" s="1"/>
  <c r="C83" i="46" s="1"/>
  <c r="E73" i="47"/>
  <c r="C80" i="47"/>
  <c r="E73" i="45"/>
  <c r="C80" i="45"/>
  <c r="E74" i="45" l="1"/>
  <c r="C81" i="45"/>
  <c r="C79" i="45"/>
  <c r="E74" i="47"/>
  <c r="C81" i="47"/>
  <c r="C79" i="47"/>
  <c r="F74" i="47" l="1"/>
  <c r="E75" i="47"/>
  <c r="F74" i="45"/>
  <c r="F75" i="45" s="1"/>
  <c r="E75" i="45"/>
  <c r="C83" i="45" s="1"/>
  <c r="G74" i="45" l="1"/>
  <c r="G75" i="45" s="1"/>
  <c r="F75" i="47"/>
  <c r="G74" i="47"/>
  <c r="G75" i="47" l="1"/>
  <c r="H74" i="47"/>
  <c r="I74" i="47" s="1"/>
  <c r="I75" i="47" s="1"/>
  <c r="H74" i="45"/>
  <c r="I74" i="45" s="1"/>
  <c r="I75" i="45" s="1"/>
  <c r="H75" i="45" l="1"/>
  <c r="H75" i="47"/>
  <c r="C83" i="47" s="1"/>
  <c r="D7" i="40" l="1"/>
  <c r="H7" i="40"/>
  <c r="F7" i="40"/>
  <c r="H18" i="41" l="1"/>
  <c r="D28" i="41" l="1"/>
  <c r="F28" i="41"/>
  <c r="F30" i="41" l="1"/>
  <c r="H30" i="41"/>
  <c r="F29" i="41" l="1"/>
  <c r="H29" i="41"/>
  <c r="H31" i="41" l="1"/>
  <c r="F31" i="41" l="1"/>
  <c r="D30" i="41" l="1"/>
  <c r="D29" i="41"/>
  <c r="H28" i="41"/>
  <c r="D31" i="41" l="1"/>
  <c r="R27" i="49" l="1"/>
  <c r="M14" i="48" s="1"/>
  <c r="H28" i="49"/>
  <c r="H29" i="49" s="1"/>
  <c r="H33" i="49" s="1"/>
  <c r="H30" i="49" l="1"/>
  <c r="H35" i="49" l="1"/>
  <c r="R35" i="49" l="1"/>
  <c r="S35" i="49" s="1"/>
  <c r="H36" i="49"/>
  <c r="R36" i="49" s="1"/>
  <c r="H37" i="49" l="1"/>
  <c r="H40" i="49" s="1"/>
  <c r="R37" i="49"/>
  <c r="S37" i="49" l="1"/>
  <c r="F46" i="49"/>
  <c r="M18" i="48" s="1"/>
  <c r="M16" i="48"/>
  <c r="F45" i="49"/>
  <c r="M17" i="48" s="1"/>
  <c r="R40" i="49" l="1"/>
  <c r="H41" i="49"/>
  <c r="H42" i="49" s="1"/>
  <c r="I41" i="49" l="1"/>
  <c r="J41" i="49" s="1"/>
  <c r="I42" i="49" l="1"/>
  <c r="K41" i="49"/>
  <c r="J42" i="49"/>
  <c r="L41" i="49" l="1"/>
  <c r="L42" i="49" s="1"/>
  <c r="K42" i="49"/>
  <c r="M41" i="49" l="1"/>
  <c r="N41" i="49" l="1"/>
  <c r="N42" i="49" s="1"/>
  <c r="M42" i="49"/>
  <c r="O41" i="49" l="1"/>
  <c r="P41" i="49" l="1"/>
  <c r="Q41" i="49" s="1"/>
  <c r="Q42" i="49" s="1"/>
  <c r="O42" i="49"/>
  <c r="F48" i="49" l="1"/>
  <c r="M20" i="48" s="1"/>
  <c r="R28" i="49"/>
  <c r="S20" i="49" l="1"/>
  <c r="S28" i="49"/>
  <c r="R29" i="49"/>
  <c r="R33" i="49" s="1"/>
  <c r="S33" i="49" s="1"/>
  <c r="S29" i="49" l="1"/>
  <c r="R30" i="49"/>
  <c r="F47" i="49" s="1"/>
  <c r="M19" i="48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Subianto  Kasmun </author>
  </authors>
  <commentList>
    <comment ref="I28" authorId="0" shapeId="0" xr:uid="{00000000-0006-0000-0800-000001000000}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</t>
        </r>
      </text>
    </comment>
  </commentList>
</comments>
</file>

<file path=xl/sharedStrings.xml><?xml version="1.0" encoding="utf-8"?>
<sst xmlns="http://schemas.openxmlformats.org/spreadsheetml/2006/main" count="546" uniqueCount="289">
  <si>
    <t>EBITDA</t>
  </si>
  <si>
    <t>BEP</t>
  </si>
  <si>
    <t>Product</t>
  </si>
  <si>
    <t>Year</t>
  </si>
  <si>
    <t>EBITDA Margin</t>
  </si>
  <si>
    <t>IRR</t>
  </si>
  <si>
    <t>ROIC</t>
  </si>
  <si>
    <t>Conditions</t>
  </si>
  <si>
    <t>Commercial Terms</t>
  </si>
  <si>
    <t>Contract Length (year)</t>
  </si>
  <si>
    <t>Total Contract Revenue</t>
  </si>
  <si>
    <t>Internet Cost per month  (IDR)</t>
  </si>
  <si>
    <t>Monthly EOS Cost (IDR)</t>
  </si>
  <si>
    <t>Capex (IDR)</t>
  </si>
  <si>
    <t>Share Cost Backbone (IDR)</t>
  </si>
  <si>
    <t>Total</t>
  </si>
  <si>
    <t>Name of Location</t>
  </si>
  <si>
    <t>IDR</t>
  </si>
  <si>
    <t>FTTH</t>
  </si>
  <si>
    <t>PROJECTION</t>
  </si>
  <si>
    <t>P&amp;L ANALYSIS</t>
  </si>
  <si>
    <t xml:space="preserve"> </t>
  </si>
  <si>
    <t>Local Loop</t>
  </si>
  <si>
    <t>Revenue</t>
  </si>
  <si>
    <t>Other OPEX</t>
  </si>
  <si>
    <t>Contract Term</t>
  </si>
  <si>
    <t>year</t>
  </si>
  <si>
    <t>A</t>
  </si>
  <si>
    <t>CAPEX Upfront</t>
  </si>
  <si>
    <t>Calendar of Booking</t>
  </si>
  <si>
    <t>Total Revenue</t>
  </si>
  <si>
    <t>CAPEX OTG</t>
  </si>
  <si>
    <t>B</t>
  </si>
  <si>
    <t>C</t>
  </si>
  <si>
    <t>Year of Booking</t>
  </si>
  <si>
    <t>Calendar of Booking - CAPEX Upfront</t>
  </si>
  <si>
    <t>Calendar of Booking - CAPEX HC OTG</t>
  </si>
  <si>
    <t>Year of Booking - CAPEX Upfront</t>
  </si>
  <si>
    <t>MRC</t>
  </si>
  <si>
    <t>OTC</t>
  </si>
  <si>
    <t>Anyfi</t>
  </si>
  <si>
    <t>AnyFi Operator</t>
  </si>
  <si>
    <t>Backhaul Lease</t>
  </si>
  <si>
    <t>OPEX</t>
  </si>
  <si>
    <t>BHP/USO</t>
  </si>
  <si>
    <t>HC OM</t>
  </si>
  <si>
    <t>Rev% to Developer</t>
  </si>
  <si>
    <t>Rev% Starts in</t>
  </si>
  <si>
    <t>Total Revenue During Contract</t>
  </si>
  <si>
    <t>P/L Booking Method &amp; CAPEX Posting</t>
  </si>
  <si>
    <t>Unitary</t>
  </si>
  <si>
    <t>Services</t>
  </si>
  <si>
    <t>P/L Parameters</t>
  </si>
  <si>
    <t>per HC Subscription pe rmonth</t>
  </si>
  <si>
    <t>per Mbps pe rmonth</t>
  </si>
  <si>
    <t>per month for 20 Mbps capacity</t>
  </si>
  <si>
    <t>per Operator per month</t>
  </si>
  <si>
    <t>TOTAL REVENUE</t>
  </si>
  <si>
    <t>Tenancy rate</t>
  </si>
  <si>
    <t>Total Tenancy</t>
  </si>
  <si>
    <t>Contract Length (Year)</t>
  </si>
  <si>
    <t>10 Years</t>
  </si>
  <si>
    <t>15 Years</t>
  </si>
  <si>
    <t>20 Years</t>
  </si>
  <si>
    <t xml:space="preserve">CAPEX </t>
  </si>
  <si>
    <t>Total Room</t>
  </si>
  <si>
    <t>Growth</t>
  </si>
  <si>
    <t xml:space="preserve">Last Mile (FTTB Access) </t>
  </si>
  <si>
    <t>Year 1</t>
  </si>
  <si>
    <t>Year 2</t>
  </si>
  <si>
    <t>Year 3</t>
  </si>
  <si>
    <t>Year 4</t>
  </si>
  <si>
    <t>Year 5</t>
  </si>
  <si>
    <t>Year 6</t>
  </si>
  <si>
    <t>Year 7</t>
  </si>
  <si>
    <t>Year 8</t>
  </si>
  <si>
    <t>Year 9</t>
  </si>
  <si>
    <t>Year 10</t>
  </si>
  <si>
    <t>Month</t>
  </si>
  <si>
    <t>CAPEX SCHEDULE</t>
  </si>
  <si>
    <t>Home Connected - IKR</t>
  </si>
  <si>
    <t>per unit/HC</t>
  </si>
  <si>
    <t>TOTAL CAPEX</t>
  </si>
  <si>
    <t>Depreciation calculation</t>
  </si>
  <si>
    <t>No. of year depreciated</t>
  </si>
  <si>
    <t>Total Depreciation calculation</t>
  </si>
  <si>
    <t>Total Occupancy</t>
  </si>
  <si>
    <t xml:space="preserve">GPON </t>
  </si>
  <si>
    <t>Fixed Operational Cost</t>
  </si>
  <si>
    <t>of total revenues</t>
  </si>
  <si>
    <t>SG&amp;A</t>
  </si>
  <si>
    <t>BHP</t>
  </si>
  <si>
    <t>Total OPEX</t>
  </si>
  <si>
    <t>Depreciation cost</t>
  </si>
  <si>
    <t>EBIT</t>
  </si>
  <si>
    <t xml:space="preserve">Tax </t>
  </si>
  <si>
    <t>Net income</t>
  </si>
  <si>
    <t>FREE CASH FLOW</t>
  </si>
  <si>
    <t>Free Cash Flow</t>
  </si>
  <si>
    <t>Accumulated FCF</t>
  </si>
  <si>
    <t>PBP</t>
  </si>
  <si>
    <t xml:space="preserve">NPV </t>
  </si>
  <si>
    <t>Payback</t>
  </si>
  <si>
    <t>IBS's REVENUE PROJECTION</t>
  </si>
  <si>
    <t>EBT</t>
  </si>
  <si>
    <t>Interest Rate Expense</t>
  </si>
  <si>
    <t>Interest Expense</t>
  </si>
  <si>
    <t>Total Investment</t>
  </si>
  <si>
    <t>Rev Share to BM</t>
  </si>
  <si>
    <t xml:space="preserve">Electricity  </t>
  </si>
  <si>
    <t>EOS</t>
  </si>
  <si>
    <t>Montly cost</t>
  </si>
  <si>
    <t>Installment/thn</t>
  </si>
  <si>
    <t>Interest</t>
  </si>
  <si>
    <t>person</t>
  </si>
  <si>
    <t>trip</t>
  </si>
  <si>
    <t>kamar</t>
  </si>
  <si>
    <t>Days by Omni</t>
  </si>
  <si>
    <t>Biaya walktest inhouse/visit</t>
  </si>
  <si>
    <t>Biaya walktest inhouse/thn</t>
  </si>
  <si>
    <t>Diisikan</t>
  </si>
  <si>
    <t>Transport</t>
  </si>
  <si>
    <t>Pesawat</t>
  </si>
  <si>
    <t>Bandara</t>
  </si>
  <si>
    <t>Trip</t>
  </si>
  <si>
    <t>Hotel</t>
  </si>
  <si>
    <t>Uang Saku</t>
  </si>
  <si>
    <t>PM/Year/Site</t>
  </si>
  <si>
    <t>Asumsi:</t>
  </si>
  <si>
    <t>Sulut</t>
  </si>
  <si>
    <t>Walktest 4x dalam setahun semua operator sekaligus</t>
  </si>
  <si>
    <t>Makasar</t>
  </si>
  <si>
    <t>Walktest pertama oleh vendor</t>
  </si>
  <si>
    <t>Bali</t>
  </si>
  <si>
    <t>Pekanbaru</t>
  </si>
  <si>
    <t>Jatim</t>
  </si>
  <si>
    <t>Sumut</t>
  </si>
  <si>
    <t>Jateng</t>
  </si>
  <si>
    <t>Sulsel</t>
  </si>
  <si>
    <t>Jabar</t>
  </si>
  <si>
    <t>Kalimantan</t>
  </si>
  <si>
    <t>Sumatera</t>
  </si>
  <si>
    <t>Palembang</t>
  </si>
  <si>
    <t>Jabodetabek</t>
  </si>
  <si>
    <t>Inhouse</t>
  </si>
  <si>
    <t>CM /Year/Oprt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</si>
  <si>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</si>
  <si>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</si>
  <si>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</si>
  <si>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</si>
  <si>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</si>
  <si>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</si>
  <si>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</si>
  <si>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>Deployment &amp; Operation</t>
  </si>
  <si>
    <t>Y5</t>
  </si>
  <si>
    <t>Y4</t>
  </si>
  <si>
    <t>Y3</t>
  </si>
  <si>
    <t>Y2</t>
  </si>
  <si>
    <t>Y1</t>
  </si>
  <si>
    <t>Address</t>
  </si>
  <si>
    <t>Status</t>
  </si>
  <si>
    <t>Tech Refresh</t>
  </si>
  <si>
    <t>BM</t>
  </si>
  <si>
    <t>IBS</t>
  </si>
  <si>
    <t>ISP</t>
  </si>
  <si>
    <t>Product :</t>
  </si>
  <si>
    <t xml:space="preserve">Tanggal P&amp;L:  </t>
  </si>
  <si>
    <t>Status P&amp;L</t>
  </si>
  <si>
    <t>Site Information</t>
  </si>
  <si>
    <t xml:space="preserve">Technical Information </t>
  </si>
  <si>
    <t>Financial Summary</t>
  </si>
  <si>
    <t>Site Name</t>
  </si>
  <si>
    <t>IBC</t>
  </si>
  <si>
    <t>Capex /antenna</t>
  </si>
  <si>
    <t>Antena PKS BM</t>
  </si>
  <si>
    <t>Contract Period (thn)</t>
  </si>
  <si>
    <t>Antena Asset</t>
  </si>
  <si>
    <t>Interest rate /year</t>
  </si>
  <si>
    <t>Area building</t>
  </si>
  <si>
    <t>Jumlah Pole Makro</t>
  </si>
  <si>
    <t>Kurs 1USD</t>
  </si>
  <si>
    <t>Type of building</t>
  </si>
  <si>
    <t>OPENET</t>
  </si>
  <si>
    <t>Cable FO (Core)</t>
  </si>
  <si>
    <t>Total floor</t>
  </si>
  <si>
    <t>Cable FO (meter)</t>
  </si>
  <si>
    <t>No of building tower</t>
  </si>
  <si>
    <t>Drop Wire (meter)</t>
  </si>
  <si>
    <t>OTHERS</t>
  </si>
  <si>
    <t>NPV</t>
  </si>
  <si>
    <t>EBITDA margin</t>
  </si>
  <si>
    <t>Payback (year)</t>
  </si>
  <si>
    <t>Target Achieved by Commercial:</t>
  </si>
  <si>
    <t>Prepared by</t>
  </si>
  <si>
    <t>Citra Kartika</t>
  </si>
  <si>
    <t>Approved  by</t>
  </si>
  <si>
    <t>General Asumption</t>
  </si>
  <si>
    <t>% inc (dec)</t>
  </si>
  <si>
    <t>Tax Rate</t>
  </si>
  <si>
    <t>Interest Rate</t>
  </si>
  <si>
    <t>BHPUSO</t>
  </si>
  <si>
    <t>from Revenues</t>
  </si>
  <si>
    <t>Price Adjustment after 5 year</t>
  </si>
  <si>
    <t>Y0</t>
  </si>
  <si>
    <t>Y6</t>
  </si>
  <si>
    <t>Y7</t>
  </si>
  <si>
    <t>Y8</t>
  </si>
  <si>
    <t>Y9</t>
  </si>
  <si>
    <t>Y10</t>
  </si>
  <si>
    <t>IRR Calculation</t>
  </si>
  <si>
    <t>Year 0</t>
  </si>
  <si>
    <t>Months of Service</t>
  </si>
  <si>
    <t>% increase (decrease)</t>
  </si>
  <si>
    <t>Revenues</t>
  </si>
  <si>
    <t>Total Revenues</t>
  </si>
  <si>
    <t>SG&amp;A (inhouse resources)</t>
  </si>
  <si>
    <t>Total EBITDA</t>
  </si>
  <si>
    <t>Ebitda margin</t>
  </si>
  <si>
    <t>Depreciation Expense</t>
  </si>
  <si>
    <t>Total EBIT</t>
  </si>
  <si>
    <t>Tax Expense</t>
  </si>
  <si>
    <t>Net Income</t>
  </si>
  <si>
    <t>Capex</t>
  </si>
  <si>
    <t>FCFF</t>
  </si>
  <si>
    <t>Depreciation Calculation</t>
  </si>
  <si>
    <t>no of Year depreciated</t>
  </si>
  <si>
    <t>Total Depreciation</t>
  </si>
  <si>
    <t>Rev. Share to BM</t>
  </si>
  <si>
    <t>of total CAPEX</t>
  </si>
  <si>
    <t>Investment</t>
  </si>
  <si>
    <t>Total CoGS Rev Share</t>
  </si>
  <si>
    <t>Total CoGS Others</t>
  </si>
  <si>
    <t>Total Homepass</t>
  </si>
  <si>
    <t>Capex tahun</t>
  </si>
  <si>
    <t>loan IBC</t>
  </si>
  <si>
    <t>Interest Exp</t>
  </si>
  <si>
    <t>Opennet</t>
  </si>
  <si>
    <t>electricity</t>
  </si>
  <si>
    <t>Capitol Park Apartement</t>
  </si>
  <si>
    <t>Salemba</t>
  </si>
  <si>
    <t>Renewal</t>
  </si>
  <si>
    <t>SUMMARY REVIEW</t>
  </si>
  <si>
    <t xml:space="preserve">Nama Site                          </t>
  </si>
  <si>
    <t xml:space="preserve">: Apartement Capitol Park </t>
  </si>
  <si>
    <t xml:space="preserve">Nama Pemilik      </t>
  </si>
  <si>
    <t>: Perhimpunan Pemilik &amp; Penghuni Satuan Sementara Rumah Susun</t>
  </si>
  <si>
    <t xml:space="preserve">Alamat Pemilik      </t>
  </si>
  <si>
    <t>: Jl. Salemba Raya No. 16</t>
  </si>
  <si>
    <t xml:space="preserve">Telp                                            </t>
  </si>
  <si>
    <t xml:space="preserve">: </t>
  </si>
  <si>
    <t xml:space="preserve">No. </t>
  </si>
  <si>
    <t>Keterangan</t>
  </si>
  <si>
    <t>Existing</t>
  </si>
  <si>
    <t>Scope Of Lease</t>
  </si>
  <si>
    <t>Periode Sewa</t>
  </si>
  <si>
    <t>20 Desember 2019 s/d 19 Desember 2024 (5 tahun)</t>
  </si>
  <si>
    <t>20 Desember 2024 s/d 19 Desember 2025 (5 tahun)</t>
  </si>
  <si>
    <t>Persentase Revshare IBS to BM</t>
  </si>
  <si>
    <t>Nama ISP Join</t>
  </si>
  <si>
    <t>Moratel</t>
  </si>
  <si>
    <t>Periode ISP Join</t>
  </si>
  <si>
    <t>Revenue ISP / tahun</t>
  </si>
  <si>
    <t>Jumlah Tenant ISP</t>
  </si>
  <si>
    <t>Persentase Revshare ISP</t>
  </si>
  <si>
    <t>IBS 50 % Mora 50 %</t>
  </si>
  <si>
    <t>OLT &amp; ONT</t>
  </si>
  <si>
    <t>OLT dari BM</t>
  </si>
  <si>
    <t>CAPITOL PARK APARTEMENT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</si>
  <si>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</si>
  <si>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</si>
  <si>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</si>
  <si>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</si>
  <si>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</si>
  <si>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</si>
  <si>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</si>
  <si>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</si>
  <si>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</si>
  <si>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okt</t>
  </si>
  <si>
    <t>nov</t>
  </si>
  <si>
    <t>dec</t>
  </si>
  <si>
    <t>from capex</t>
  </si>
  <si>
    <t>Fixed Maintanance cost</t>
  </si>
  <si>
    <t>BV 31 Dec 24 OPENET</t>
  </si>
  <si>
    <t xml:space="preserve">GPON Revenue </t>
  </si>
  <si>
    <t>Maintatnce Cost IBC</t>
  </si>
  <si>
    <t>30% per tahun</t>
  </si>
  <si>
    <t>Revenue XL</t>
  </si>
  <si>
    <t>Positip</t>
  </si>
  <si>
    <t>0007/IRR/Open/X/2024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</si>
</sst>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1">
    <numFmt numFmtId="41" formatCode="_-* #,##0_-;\-* #,##0_-;_-* &quot;-&quot;_-;_-@_-"/>
    <numFmt numFmtId="43" formatCode="_-* #,##0.00_-;\-* #,##0.00_-;_-* &quot;-&quot;??_-;_-@_-"/>
    <numFmt numFmtId="164" formatCode="&quot;Rp&quot;#,##0_);[Red]\(&quot;Rp&quot;#,##0\)"/>
    <numFmt numFmtId="165" formatCode="&quot;Rp&quot;#,##0.00_);[Red]\(&quot;Rp&quot;#,##0.00\)"/>
    <numFmt numFmtId="166" formatCode="_(&quot;Rp&quot;* #,##0_);_(&quot;Rp&quot;* \(#,##0\);_(&quot;Rp&quot;* &quot;-&quot;_);_(@_)"/>
    <numFmt numFmtId="167" formatCode="_(* #,##0_);_(* \(#,##0\);_(* &quot;-&quot;_);_(@_)"/>
    <numFmt numFmtId="168" formatCode="_(&quot;Rp&quot;* #,##0.00_);_(&quot;Rp&quot;* \(#,##0.00\);_(&quot;Rp&quot;* &quot;-&quot;??_);_(@_)"/>
    <numFmt numFmtId="169" formatCode="_(* #,##0.00_);_(* \(#,##0.00\);_(* &quot;-&quot;??_);_(@_)"/>
    <numFmt numFmtId="170" formatCode="&quot;$&quot;#,##0_);\(&quot;$&quot;#,##0\)"/>
    <numFmt numFmtId="171" formatCode="&quot;$&quot;#,##0_);[Red]\(&quot;$&quot;#,##0\)"/>
    <numFmt numFmtId="172" formatCode="&quot;$&quot;#,##0.00_);\(&quot;$&quot;#,##0.00\)"/>
    <numFmt numFmtId="173" formatCode="_(&quot;$&quot;* #,##0_);_(&quot;$&quot;* \(#,##0\);_(&quot;$&quot;* &quot;-&quot;_);_(@_)"/>
    <numFmt numFmtId="174" formatCode="_(&quot;$&quot;* #,##0.00_);_(&quot;$&quot;* \(#,##0.00\);_(&quot;$&quot;* &quot;-&quot;??_);_(@_)"/>
    <numFmt numFmtId="175" formatCode="_(* #,##0_);_(* \(#,##0\);_(* &quot;-&quot;??_);_(@_)"/>
    <numFmt numFmtId="176" formatCode="\J\a\k\a\r\t\a\,\ [$-421]dd\ mmmm\ yyyy;@"/>
    <numFmt numFmtId="177" formatCode="#."/>
    <numFmt numFmtId="178" formatCode="\£\ \ #,##0_);[Red]\(\£\ \ #,##0\)"/>
    <numFmt numFmtId="179" formatCode="&quot;£&quot;#,##0"/>
    <numFmt numFmtId="180" formatCode="&quot;$&quot;\ \ \ \ \ \ \ \ \ \ #,##0_);\(&quot;$&quot;#,##0\)"/>
    <numFmt numFmtId="181" formatCode="d\.mmm\.yy"/>
    <numFmt numFmtId="182" formatCode="\(0\)"/>
    <numFmt numFmtId="183" formatCode="_ * #,##0_ ;_ * \-#,##0_ ;_ * &quot;-&quot;_ ;_ @_ "/>
    <numFmt numFmtId="184" formatCode="_(* #,##0.00_);_(* \(#,##0.00\);_(* &quot;-&quot;_);_(@_)"/>
    <numFmt numFmtId="185" formatCode="&quot;£&quot;#,##0.00;\-&quot;£&quot;#,##0.00"/>
    <numFmt numFmtId="186" formatCode="0_)"/>
    <numFmt numFmtId="187" formatCode="&quot;£&quot;#,##0.00;[Red]\-&quot;£&quot;#,##0.00"/>
    <numFmt numFmtId="188" formatCode="_ * #,##0_)_£_ ;_ * \(#,##0\)_£_ ;_ * &quot;-&quot;_)_£_ ;_ @_ "/>
    <numFmt numFmtId="189" formatCode="&quot;$&quot;#,##0;[Red]\-&quot;$&quot;#,##0"/>
    <numFmt numFmtId="190" formatCode="0.000_)"/>
    <numFmt numFmtId="191" formatCode="_-* #,##0.0_-;\-* #,##0.0_-;_-* &quot;-&quot;??_-;_-@_-"/>
    <numFmt numFmtId="192" formatCode="0.00000&quot;  &quot;"/>
    <numFmt numFmtId="193" formatCode="General_)"/>
    <numFmt numFmtId="194" formatCode="#,##0.00\ &quot;Pts&quot;;[Red]\-#,##0.00\ &quot;Pts&quot;"/>
    <numFmt numFmtId="195" formatCode="&quot;$&quot;\ #,##0_);\(&quot;$&quot;#,##0\)"/>
    <numFmt numFmtId="196" formatCode="m\o\n\th\ d\,\ yyyy"/>
    <numFmt numFmtId="197" formatCode="#,##0.00\ &quot;Pts&quot;;\-#,##0.00\ &quot;Pts&quot;"/>
    <numFmt numFmtId="198" formatCode="_-* #,##0.00000_-;\-* #,##0.00000_-;_-* &quot;-&quot;??_-;_-@_-"/>
    <numFmt numFmtId="199" formatCode="#,##0.00;\(#,##0.00\)"/>
    <numFmt numFmtId="200" formatCode="&quot;$&quot;#,##0;\-&quot;$&quot;#,##0"/>
    <numFmt numFmtId="201" formatCode="000\-000000"/>
    <numFmt numFmtId="202" formatCode="&quot;000-&quot;0000\-000"/>
    <numFmt numFmtId="203" formatCode="&quot;259-5001-&quot;000"/>
    <numFmt numFmtId="204" formatCode="&quot;600-&quot;0000\-000"/>
    <numFmt numFmtId="205" formatCode="&quot;700-&quot;0000\-000"/>
    <numFmt numFmtId="206" formatCode="_-* #,##0\ _P_t_s_-;\-* #,##0\ _P_t_s_-;_-* &quot;-&quot;\ _P_t_s_-;_-@_-"/>
    <numFmt numFmtId="207" formatCode="&quot;£&quot;#,##0.0"/>
    <numFmt numFmtId="208" formatCode="\$#,##0"/>
    <numFmt numFmtId="209" formatCode="#,##0.0,,,&quot;bn&quot;"/>
    <numFmt numFmtId="210" formatCode="_(* #,##0.00000000000000_);_(* \(#,##0.00000000000000\);_(* &quot;-&quot;??_);_(@_)"/>
    <numFmt numFmtId="211" formatCode="_(* #,##0_);[Red]_(* \(#,##0\);_(* &quot;&quot;&quot;&quot;&quot;&quot;&quot;&quot;\ \-\ &quot;&quot;&quot;&quot;&quot;&quot;&quot;&quot;_);_(@_)"/>
    <numFmt numFmtId="212" formatCode="_(* #,##0,_);[Red]_(* \(#,##0,\);_(* &quot;&quot;&quot;&quot;&quot;&quot;&quot;&quot;\ \-\ &quot;&quot;&quot;&quot;&quot;&quot;&quot;&quot;_);_(@_)"/>
    <numFmt numFmtId="213" formatCode="0%;\(0%\);;"/>
    <numFmt numFmtId="214" formatCode="0%;\(0%\);&quot;-&quot;"/>
    <numFmt numFmtId="215" formatCode="0.000%"/>
    <numFmt numFmtId="216" formatCode="#,##0_);[Red]\(#,##0\);&quot;-&quot;"/>
    <numFmt numFmtId="217" formatCode="_(* #,##0_);_(* \(#,##0\);_(* \-_);_(@_)"/>
    <numFmt numFmtId="218" formatCode="&quot;ß&quot;#,##0_);[Red]\(&quot;ß&quot;#,##0\)"/>
    <numFmt numFmtId="219" formatCode="\¥#,##0.0_);&quot;(¥&quot;#,##0.0\)"/>
    <numFmt numFmtId="220" formatCode="_(* #,##0.00_);_(* \(#,##0.00\);_(* \-??_);_(@_)"/>
    <numFmt numFmtId="221" formatCode="&quot;$&quot;#,##0.0_);\(&quot;$&quot;#,##0.0\)"/>
    <numFmt numFmtId="222" formatCode="_-\$* #,##0_-;&quot;-$&quot;* #,##0_-;_-\$* \-_-;_-@_-"/>
    <numFmt numFmtId="223" formatCode="dd\-mmm\-yyyy"/>
    <numFmt numFmtId="224" formatCode="#,##0;;"/>
    <numFmt numFmtId="225" formatCode="&quot;$&quot;#,##0.00;[Red]\-&quot;$&quot;#,##0.00"/>
    <numFmt numFmtId="226" formatCode="&quot;ß&quot;#,##0.00_);\(&quot;ß&quot;#,##0.00\)"/>
    <numFmt numFmtId="227" formatCode="dd\ mmm\ yy"/>
    <numFmt numFmtId="228" formatCode="#,##0_);[Red]\(#,##0\);0_);@_)"/>
    <numFmt numFmtId="229" formatCode="#,##0.00_);[Red]\(#,##0.00\);0.00_);@_)"/>
    <numFmt numFmtId="230" formatCode="_([$€]* #,##0.00_);_([$€]* \(#,##0.00\);_([$€]* &quot;-&quot;??_);_(@_)"/>
    <numFmt numFmtId="231" formatCode="\€#,##0.0,,,&quot;bn&quot;"/>
    <numFmt numFmtId="232" formatCode="\€#,##0.0,,&quot;m&quot;"/>
    <numFmt numFmtId="233" formatCode="\€#,##0.0,&quot;k&quot;"/>
    <numFmt numFmtId="234" formatCode="#,##0.00\ ;&quot; (&quot;#,##0.00\);&quot; -&quot;#\ ;@\ "/>
    <numFmt numFmtId="235" formatCode="_(* #,##0.0000_);_(* \(#,##0.0000\);_(* &quot;-&quot;??_);_(@_)"/>
    <numFmt numFmtId="236" formatCode="m/d"/>
    <numFmt numFmtId="237" formatCode="#,##0.000_);\(#,##0.000\)"/>
    <numFmt numFmtId="238" formatCode="\£#,##0.00"/>
    <numFmt numFmtId="239" formatCode="\£#,##0.0,,,&quot;bn&quot;"/>
    <numFmt numFmtId="240" formatCode="\£#,##0.0,,&quot;m&quot;"/>
    <numFmt numFmtId="241" formatCode="\£#,##0.0,&quot;k&quot;"/>
    <numFmt numFmtId="242" formatCode="\ß#,##0_);[Red]&quot;(ß&quot;#,##0\)"/>
    <numFmt numFmtId="243" formatCode="#,##0.0_);\(#,##0.0\)"/>
    <numFmt numFmtId="244" formatCode="00\-00\-000"/>
    <numFmt numFmtId="245" formatCode="_-* #,##0_-;_-* #,##0\-;_-* &quot;-&quot;_-;_-@_-"/>
    <numFmt numFmtId="246" formatCode="_-* #,##0.00_-;_-* #,##0.00\-;_-* &quot;-&quot;??_-;_-@_-"/>
    <numFmt numFmtId="247" formatCode="&quot;&lt; Digitization of&quot;\ 0,&quot; maps&quot;"/>
    <numFmt numFmtId="248" formatCode="#,##0;[Red]&quot;-&quot;#,##0"/>
    <numFmt numFmtId="249" formatCode="##,##0.0_);\(#,##0.0\)"/>
    <numFmt numFmtId="250" formatCode="0.0%;\(0.0%\)"/>
    <numFmt numFmtId="251" formatCode="#,##0.0,,&quot;m&quot;"/>
    <numFmt numFmtId="252" formatCode="\€#,##0.0_);\(\€#,##0.0\)"/>
    <numFmt numFmtId="253" formatCode="\£#,##0.0_);\(\£#,##0.0\)"/>
    <numFmt numFmtId="254" formatCode="\¥#,##0.0_);\(\¥#,##0.0\)"/>
    <numFmt numFmtId="255" formatCode="#,###.0_);\(#,##0.0\)"/>
    <numFmt numFmtId="256" formatCode="#,##0\)"/>
    <numFmt numFmtId="257" formatCode="#,##0\ &quot;F&quot;;[Red]\-#,##0\ &quot;F&quot;"/>
    <numFmt numFmtId="258" formatCode="_-* #,##0&quot; F&quot;_-;\-* #,##0&quot; F&quot;_-;_-* &quot;-&quot;&quot; F&quot;_-;_-@_-"/>
    <numFmt numFmtId="259" formatCode="#,##0.000"/>
    <numFmt numFmtId="260" formatCode="_ * #,##0.00_)_£_ ;_ * \(#,##0.00\)_£_ ;_ * &quot;-&quot;??_)_£_ ;_ @_ "/>
    <numFmt numFmtId="261" formatCode="_-* #,##0\ &quot;F&quot;_-;\-* #,##0\ &quot;F&quot;_-;_-* &quot;-&quot;\ &quot;F&quot;_-;_-@_-"/>
    <numFmt numFmtId="262" formatCode="#,##0.00\ &quot;F&quot;;[Red]\-#,##0.00\ &quot;F&quot;"/>
    <numFmt numFmtId="263" formatCode="_-* #,##0.00&quot; F&quot;_-;\-* #,##0.00&quot; F&quot;_-;_-* &quot;-&quot;??&quot; F&quot;_-;_-@_-"/>
    <numFmt numFmtId="264" formatCode="#,##0.00000"/>
    <numFmt numFmtId="265" formatCode="_-* #,##0.00\ &quot;F&quot;_-;\-* #,##0.00\ &quot;F&quot;_-;_-* &quot;-&quot;??\ &quot;F&quot;_-;_-@_-"/>
    <numFmt numFmtId="266" formatCode="0.0\x"/>
    <numFmt numFmtId="267" formatCode="0.00_)"/>
    <numFmt numFmtId="268" formatCode="0&quot; x&quot;;;"/>
    <numFmt numFmtId="269" formatCode="0%;\(0%\)"/>
    <numFmt numFmtId="270" formatCode="0%;[Red]\-0%"/>
    <numFmt numFmtId="271" formatCode="&quot;PGSNG-01-96&quot;\-000"/>
    <numFmt numFmtId="272" formatCode="\P\G\C\L\-0000"/>
    <numFmt numFmtId="273" formatCode="\P\G\L\-0000"/>
    <numFmt numFmtId="274" formatCode="mmm\-yyyy"/>
    <numFmt numFmtId="275" formatCode="mm/dd/yy"/>
    <numFmt numFmtId="276" formatCode="\(#,##0\);;"/>
    <numFmt numFmtId="277" formatCode="[$-409]dd\-mmm\-yy;@"/>
    <numFmt numFmtId="278" formatCode="\+0;[Red]\-0;[Red]0"/>
    <numFmt numFmtId="279" formatCode="0.00%;[Red]\-0.00%"/>
    <numFmt numFmtId="280" formatCode="0;[Red]0"/>
    <numFmt numFmtId="281" formatCode="0.0"/>
    <numFmt numFmtId="282" formatCode="*-"/>
    <numFmt numFmtId="283" formatCode="*\&quot;-&quot;"/>
    <numFmt numFmtId="284" formatCode="#,###,##0,&quot;k&quot;"/>
    <numFmt numFmtId="285" formatCode="_-* #,##0\ _k_r_-;\-* #,##0\ _k_r_-;_-* &quot;-&quot;\ _k_r_-;_-@_-"/>
    <numFmt numFmtId="286" formatCode="_-* #,##0.00\ _k_r_-;\-* #,##0.00\ _k_r_-;_-* &quot;-&quot;??\ _k_r_-;_-@_-"/>
    <numFmt numFmtId="287" formatCode="[$$-409]#,##0.00"/>
    <numFmt numFmtId="288" formatCode="\$#,##0.0,,,&quot;bn&quot;"/>
    <numFmt numFmtId="289" formatCode="\$#,##0.0,,&quot;m&quot;"/>
    <numFmt numFmtId="290" formatCode="\$#,##0.0,&quot;k&quot;"/>
    <numFmt numFmtId="291" formatCode="_-&quot;F&quot;\ * #,##0_-;_-&quot;F&quot;\ * #,##0\-;_-&quot;F&quot;\ * &quot;-&quot;_-;_-@_-"/>
    <numFmt numFmtId="292" formatCode="_-* #,##0.00\ &quot;kr&quot;_-;\-* #,##0.00\ &quot;kr&quot;_-;_-* &quot;-&quot;??\ &quot;kr&quot;_-;_-@_-"/>
    <numFmt numFmtId="293" formatCode="#,###,##0"/>
    <numFmt numFmtId="294" formatCode="#\ ##0"/>
    <numFmt numFmtId="295" formatCode="#,##0.000000"/>
    <numFmt numFmtId="296" formatCode="0.00000000000"/>
    <numFmt numFmtId="297" formatCode="&quot;US$&quot;\ \ #,##0.0\ "/>
    <numFmt numFmtId="298" formatCode="_-&quot;$&quot;* #,##0_-;\-&quot;$&quot;* #,##0_-;_-&quot;$&quot;* &quot;-&quot;_-;_-@_-"/>
    <numFmt numFmtId="299" formatCode="_-&quot;$&quot;* #,##0.00_-;\-&quot;$&quot;* #,##0.00_-;_-&quot;$&quot;* &quot;-&quot;??_-;_-@_-"/>
    <numFmt numFmtId="300" formatCode="_-* #,##0_-;\-* #,##0_-;_-* &quot;-&quot;??_-;_-@_-"/>
    <numFmt numFmtId="301" formatCode="0.0%"/>
    <numFmt numFmtId="302" formatCode="0.0&quot;y&quot;"/>
    <numFmt numFmtId="303" formatCode="&quot;Y&quot;0"/>
    <numFmt numFmtId="304" formatCode="0.00&quot;y&quot;"/>
    <numFmt numFmtId="305" formatCode="General&quot;y&quot;"/>
    <numFmt numFmtId="306" formatCode="_(* #,##0_);_(* \(#,##0\);_(* &quot;-&quot;?_);_(@_)"/>
    <numFmt numFmtId="307" formatCode="#,##0,,\);[Red]\(#,###,,\)"/>
    <numFmt numFmtId="308" formatCode="#,##0;[Red]\(##,##0\)"/>
    <numFmt numFmtId="309" formatCode="_([$Rp-421]* #,##0_);_([$Rp-421]* \(#,##0\);_([$Rp-421]* &quot;-&quot;??_);_(@_)"/>
    <numFmt numFmtId="310" formatCode="_-* #,##0.0_-;\-* #,##0.0_-;_-* &quot;-&quot;_-;_-@_-"/>
    <numFmt numFmtId="311" formatCode="_(* #,##0.0_);_(* \(#,##0.0\);_(* &quot;-&quot;??_);_(@_)"/>
    <numFmt numFmtId="312" formatCode="&quot;Rp&quot;#,##0"/>
  </numFmts>
  <fonts count="199">
    <font>
      <sz val="12"/>
      <color theme="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0"/>
      <name val="MS Sans Serif"/>
      <family val="2"/>
    </font>
    <font>
      <sz val="14"/>
      <name val="System"/>
      <family val="2"/>
    </font>
    <font>
      <sz val="10"/>
      <name val="Arial"/>
      <family val="2"/>
    </font>
    <font>
      <sz val="1"/>
      <color indexed="8"/>
      <name val="Courier"/>
      <family val="3"/>
    </font>
    <font>
      <sz val="12"/>
      <name val="Times New Roman"/>
      <family val="1"/>
    </font>
    <font>
      <sz val="10"/>
      <name val="Helv"/>
    </font>
    <font>
      <sz val="10"/>
      <name val="Geneva"/>
    </font>
    <font>
      <sz val="10"/>
      <color indexed="8"/>
      <name val="MS Sans Serif"/>
      <family val="2"/>
    </font>
    <font>
      <sz val="14"/>
      <name val="‚l‚r –¾’©"/>
    </font>
    <font>
      <sz val="10"/>
      <color indexed="12"/>
      <name val="Arial"/>
      <family val="2"/>
    </font>
    <font>
      <sz val="10"/>
      <name val="Tahoma"/>
      <family val="2"/>
    </font>
    <font>
      <sz val="12"/>
      <name val="Helv"/>
    </font>
    <font>
      <sz val="1"/>
      <color indexed="16"/>
      <name val="Courier"/>
      <family val="3"/>
    </font>
    <font>
      <sz val="10"/>
      <name val="Times New Roman"/>
      <family val="1"/>
    </font>
    <font>
      <sz val="10"/>
      <name val="MS Sans Serif"/>
      <family val="2"/>
    </font>
    <font>
      <sz val="12"/>
      <name val="Osaka"/>
      <charset val="128"/>
    </font>
    <font>
      <sz val="11"/>
      <color indexed="8"/>
      <name val="Calibri"/>
      <family val="2"/>
    </font>
    <font>
      <sz val="11"/>
      <color indexed="8"/>
      <name val="Calibri"/>
      <family val="2"/>
      <charset val="178"/>
    </font>
    <font>
      <sz val="12"/>
      <name val="¹ÙÅÁÃ¼"/>
    </font>
    <font>
      <sz val="12"/>
      <name val="Arial"/>
      <family val="2"/>
    </font>
    <font>
      <sz val="8"/>
      <name val="Times New Roman"/>
      <family val="1"/>
    </font>
    <font>
      <b/>
      <i/>
      <u/>
      <sz val="10"/>
      <color indexed="8"/>
      <name val="Arial"/>
      <family val="2"/>
    </font>
    <font>
      <sz val="10"/>
      <color indexed="22"/>
      <name val="Arial"/>
      <family val="2"/>
    </font>
    <font>
      <sz val="8"/>
      <name val="Arial"/>
      <family val="2"/>
    </font>
    <font>
      <b/>
      <sz val="18"/>
      <color indexed="58"/>
      <name val="Arial"/>
      <family val="2"/>
    </font>
    <font>
      <sz val="12"/>
      <name val="Times"/>
      <family val="1"/>
    </font>
    <font>
      <b/>
      <sz val="12"/>
      <name val="Times New Roman"/>
      <family val="1"/>
    </font>
    <font>
      <b/>
      <sz val="10"/>
      <name val="Times New Roman"/>
      <family val="1"/>
    </font>
    <font>
      <b/>
      <sz val="9"/>
      <name val="Arial"/>
      <family val="2"/>
    </font>
    <font>
      <b/>
      <sz val="12"/>
      <color indexed="8"/>
      <name val="Arial MT"/>
    </font>
    <font>
      <sz val="14"/>
      <name val="Terminal"/>
      <family val="3"/>
    </font>
    <font>
      <b/>
      <sz val="10"/>
      <name val="Helv"/>
    </font>
    <font>
      <b/>
      <sz val="8"/>
      <name val="Arial"/>
      <family val="2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</font>
    <font>
      <sz val="11"/>
      <color indexed="8"/>
      <name val="Calibri"/>
      <family val="2"/>
      <charset val="1"/>
    </font>
    <font>
      <sz val="12"/>
      <color theme="1"/>
      <name val="Calibri"/>
      <family val="2"/>
      <scheme val="minor"/>
    </font>
    <font>
      <b/>
      <sz val="12"/>
      <color indexed="62"/>
      <name val="Arial"/>
      <family val="2"/>
    </font>
    <font>
      <sz val="10"/>
      <name val="MS Serif"/>
      <family val="1"/>
    </font>
    <font>
      <sz val="10"/>
      <name val="Courier"/>
      <family val="3"/>
    </font>
    <font>
      <sz val="10"/>
      <color indexed="8"/>
      <name val="Arial"/>
      <family val="2"/>
    </font>
    <font>
      <sz val="8"/>
      <name val="Helv"/>
      <family val="2"/>
    </font>
    <font>
      <sz val="9"/>
      <color indexed="8"/>
      <name val="Helv"/>
    </font>
    <font>
      <sz val="10"/>
      <color indexed="16"/>
      <name val="MS Serif"/>
      <family val="1"/>
    </font>
    <font>
      <i/>
      <sz val="10"/>
      <name val="Arial"/>
      <family val="2"/>
    </font>
    <font>
      <b/>
      <sz val="10"/>
      <name val="Arial"/>
      <family val="2"/>
    </font>
    <font>
      <sz val="6"/>
      <name val="Arial"/>
      <family val="2"/>
    </font>
    <font>
      <i/>
      <sz val="12"/>
      <name val="Arial"/>
      <family val="2"/>
    </font>
    <font>
      <b/>
      <sz val="14"/>
      <name val="Arial"/>
      <family val="2"/>
    </font>
    <font>
      <b/>
      <i/>
      <sz val="20"/>
      <name val="Arial"/>
      <family val="2"/>
    </font>
    <font>
      <sz val="9"/>
      <name val="Arial"/>
      <family val="2"/>
    </font>
    <font>
      <b/>
      <u/>
      <sz val="12"/>
      <name val="Arial"/>
      <family val="2"/>
    </font>
    <font>
      <b/>
      <i/>
      <sz val="11"/>
      <name val="Arial"/>
      <family val="2"/>
    </font>
    <font>
      <u val="double"/>
      <sz val="10"/>
      <name val="Arial"/>
      <family val="2"/>
    </font>
    <font>
      <i/>
      <sz val="8"/>
      <name val="Arial"/>
      <family val="2"/>
    </font>
    <font>
      <b/>
      <sz val="12"/>
      <name val="Helv"/>
    </font>
    <font>
      <b/>
      <sz val="12"/>
      <name val="Arial"/>
      <family val="2"/>
    </font>
    <font>
      <b/>
      <sz val="8"/>
      <name val="MS Sans Serif"/>
      <family val="2"/>
    </font>
    <font>
      <sz val="10"/>
      <color indexed="9"/>
      <name val="Arial"/>
      <family val="2"/>
    </font>
    <font>
      <u/>
      <sz val="10"/>
      <color indexed="12"/>
      <name val="Arial"/>
      <family val="2"/>
    </font>
    <font>
      <b/>
      <sz val="11"/>
      <name val="Arial Narrow"/>
      <family val="2"/>
    </font>
    <font>
      <sz val="18"/>
      <name val="Times New Roman"/>
      <family val="1"/>
    </font>
    <font>
      <b/>
      <sz val="13"/>
      <name val="Times New Roman"/>
      <family val="1"/>
    </font>
    <font>
      <b/>
      <i/>
      <sz val="12"/>
      <name val="Times New Roman"/>
      <family val="1"/>
    </font>
    <font>
      <i/>
      <sz val="12"/>
      <name val="Times New Roman"/>
      <family val="1"/>
    </font>
    <font>
      <sz val="11"/>
      <name val="Times New Roman"/>
      <family val="1"/>
    </font>
    <font>
      <b/>
      <sz val="14"/>
      <name val="Helv"/>
    </font>
    <font>
      <sz val="12"/>
      <color indexed="9"/>
      <name val="Helv"/>
    </font>
    <font>
      <b/>
      <sz val="11"/>
      <name val="Helv"/>
    </font>
    <font>
      <sz val="10"/>
      <name val="Palatino"/>
      <family val="1"/>
    </font>
    <font>
      <sz val="7"/>
      <name val="Small Fonts"/>
      <family val="2"/>
    </font>
    <font>
      <b/>
      <i/>
      <sz val="16"/>
      <name val="Helv"/>
    </font>
    <font>
      <b/>
      <sz val="14"/>
      <name val="Times New Roman"/>
      <family val="1"/>
    </font>
    <font>
      <sz val="12"/>
      <color indexed="12"/>
      <name val="Times New Roman"/>
      <family val="1"/>
    </font>
    <font>
      <sz val="9"/>
      <name val="Helv"/>
    </font>
    <font>
      <sz val="8"/>
      <color indexed="44"/>
      <name val="Arial"/>
      <family val="2"/>
    </font>
    <font>
      <sz val="11"/>
      <name val="‚l‚r ‚oƒSƒVƒbƒN"/>
    </font>
    <font>
      <sz val="10"/>
      <name val="Century Gothic"/>
      <family val="2"/>
    </font>
    <font>
      <sz val="11"/>
      <color indexed="8"/>
      <name val="Arial"/>
      <family val="2"/>
    </font>
    <font>
      <sz val="10"/>
      <color indexed="18"/>
      <name val="Arial"/>
      <family val="2"/>
    </font>
    <font>
      <sz val="10"/>
      <color indexed="39"/>
      <name val="Arial"/>
      <family val="2"/>
    </font>
    <font>
      <b/>
      <sz val="11"/>
      <color indexed="8"/>
      <name val="Arial"/>
      <family val="2"/>
    </font>
    <font>
      <sz val="8"/>
      <name val="Wingdings"/>
      <charset val="2"/>
    </font>
    <font>
      <b/>
      <sz val="8"/>
      <color indexed="13"/>
      <name val="Times New Roman"/>
      <family val="1"/>
    </font>
    <font>
      <sz val="7"/>
      <name val="Arial"/>
      <family val="2"/>
    </font>
    <font>
      <b/>
      <sz val="11"/>
      <color rgb="FF000000"/>
      <name val="Tahoma"/>
      <family val="2"/>
    </font>
    <font>
      <sz val="7"/>
      <color indexed="8"/>
      <name val="Verdana"/>
      <family val="2"/>
    </font>
    <font>
      <b/>
      <sz val="16"/>
      <color rgb="FF800000"/>
      <name val="Arial"/>
      <family val="2"/>
    </font>
    <font>
      <i/>
      <sz val="7"/>
      <color indexed="8"/>
      <name val="Verdana"/>
      <family val="2"/>
    </font>
    <font>
      <sz val="8"/>
      <color rgb="FF000000"/>
      <name val="Tahoma"/>
      <family val="2"/>
    </font>
    <font>
      <sz val="1"/>
      <color rgb="FF000000"/>
      <name val="Arial"/>
      <family val="2"/>
    </font>
    <font>
      <sz val="8"/>
      <color rgb="FFFF0000"/>
      <name val="Arial"/>
      <family val="2"/>
    </font>
    <font>
      <sz val="8"/>
      <color rgb="FF000000"/>
      <name val="Arial"/>
      <family val="2"/>
    </font>
    <font>
      <b/>
      <sz val="8"/>
      <color rgb="FF000080"/>
      <name val="Arial"/>
      <family val="2"/>
    </font>
    <font>
      <b/>
      <sz val="8"/>
      <color indexed="8"/>
      <name val="Verdana"/>
      <family val="2"/>
    </font>
    <font>
      <b/>
      <sz val="9"/>
      <color rgb="FF000080"/>
      <name val="Arial"/>
      <family val="2"/>
    </font>
    <font>
      <b/>
      <sz val="10"/>
      <color rgb="FF000000"/>
      <name val="Tahoma"/>
      <family val="2"/>
    </font>
    <font>
      <sz val="1"/>
      <color indexed="8"/>
      <name val="Arial"/>
      <family val="2"/>
    </font>
    <font>
      <b/>
      <sz val="10"/>
      <color indexed="8"/>
      <name val="Verdana"/>
      <family val="2"/>
    </font>
    <font>
      <sz val="10"/>
      <color rgb="FF000000"/>
      <name val="Arial"/>
      <family val="2"/>
    </font>
    <font>
      <b/>
      <sz val="7"/>
      <color indexed="8"/>
      <name val="Verdana"/>
      <family val="2"/>
    </font>
    <font>
      <b/>
      <sz val="8"/>
      <color rgb="FF000000"/>
      <name val="Arial"/>
      <family val="2"/>
    </font>
    <font>
      <b/>
      <sz val="12"/>
      <color indexed="8"/>
      <name val="Arial"/>
      <family val="2"/>
    </font>
    <font>
      <b/>
      <i/>
      <sz val="12"/>
      <color indexed="8"/>
      <name val="Arial"/>
      <family val="2"/>
    </font>
    <font>
      <sz val="12"/>
      <color indexed="8"/>
      <name val="Arial"/>
      <family val="2"/>
    </font>
    <font>
      <b/>
      <u/>
      <sz val="11"/>
      <name val="Arial"/>
      <family val="2"/>
    </font>
    <font>
      <b/>
      <u/>
      <sz val="11"/>
      <color indexed="8"/>
      <name val="Arial"/>
      <family val="2"/>
    </font>
    <font>
      <i/>
      <sz val="12"/>
      <color indexed="8"/>
      <name val="Arial"/>
      <family val="2"/>
    </font>
    <font>
      <sz val="19"/>
      <color indexed="48"/>
      <name val="Arial"/>
      <family val="2"/>
    </font>
    <font>
      <sz val="12"/>
      <color indexed="14"/>
      <name val="Arial"/>
      <family val="2"/>
    </font>
    <font>
      <b/>
      <i/>
      <sz val="8"/>
      <name val="Arial"/>
      <family val="2"/>
    </font>
    <font>
      <b/>
      <sz val="18"/>
      <color indexed="54"/>
      <name val="Tahoma"/>
      <family val="2"/>
    </font>
    <font>
      <sz val="9"/>
      <color indexed="20"/>
      <name val="Arial"/>
      <family val="2"/>
    </font>
    <font>
      <sz val="9"/>
      <color indexed="48"/>
      <name val="Arial"/>
      <family val="2"/>
    </font>
    <font>
      <b/>
      <sz val="12"/>
      <color indexed="20"/>
      <name val="Arial"/>
      <family val="2"/>
    </font>
    <font>
      <b/>
      <sz val="9"/>
      <color indexed="20"/>
      <name val="Arial"/>
      <family val="2"/>
    </font>
    <font>
      <sz val="8"/>
      <name val="MS Sans Serif"/>
      <family val="2"/>
    </font>
    <font>
      <sz val="10"/>
      <name val="Arial Narrow"/>
      <family val="2"/>
    </font>
    <font>
      <b/>
      <sz val="12"/>
      <color indexed="61"/>
      <name val="Arial Narrow"/>
      <family val="2"/>
    </font>
    <font>
      <b/>
      <sz val="8"/>
      <color indexed="8"/>
      <name val="Helv"/>
    </font>
    <font>
      <b/>
      <sz val="10"/>
      <name val="Arial Narrow"/>
      <family val="2"/>
    </font>
    <font>
      <sz val="10"/>
      <color indexed="21"/>
      <name val="Arial"/>
      <family val="2"/>
    </font>
    <font>
      <b/>
      <sz val="11"/>
      <name val="Wingdings 2"/>
      <family val="1"/>
    </font>
    <font>
      <b/>
      <sz val="11"/>
      <name val="Arial"/>
      <family val="2"/>
    </font>
    <font>
      <sz val="24"/>
      <color indexed="13"/>
      <name val="Helv"/>
    </font>
    <font>
      <b/>
      <sz val="14"/>
      <color indexed="62"/>
      <name val="Arial"/>
      <family val="2"/>
    </font>
    <font>
      <sz val="12"/>
      <name val="Arial Black"/>
      <family val="2"/>
    </font>
    <font>
      <sz val="8"/>
      <color indexed="10"/>
      <name val="Arial"/>
      <family val="2"/>
    </font>
    <font>
      <b/>
      <sz val="10"/>
      <color indexed="10"/>
      <name val="Arial"/>
      <family val="2"/>
    </font>
    <font>
      <sz val="12"/>
      <name val="바탕체"/>
      <family val="1"/>
    </font>
    <font>
      <sz val="10"/>
      <name val="돋움체"/>
      <family val="3"/>
    </font>
    <font>
      <sz val="12"/>
      <name val="新細明體"/>
      <charset val="136"/>
    </font>
    <font>
      <sz val="12"/>
      <name val="宋体"/>
      <charset val="134"/>
    </font>
    <font>
      <sz val="12"/>
      <color theme="0"/>
      <name val="Calibri"/>
      <family val="2"/>
      <scheme val="minor"/>
    </font>
    <font>
      <sz val="12"/>
      <color theme="0"/>
      <name val="Calibri"/>
      <family val="2"/>
    </font>
    <font>
      <b/>
      <sz val="12"/>
      <color theme="1"/>
      <name val="calibri"/>
      <family val="2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7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0000FF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9" tint="-0.249977111117893"/>
      <name val="Calibri"/>
      <family val="2"/>
      <scheme val="minor"/>
    </font>
    <font>
      <b/>
      <sz val="12"/>
      <name val="Calibri"/>
      <family val="2"/>
    </font>
    <font>
      <b/>
      <sz val="16"/>
      <color theme="1"/>
      <name val="calibri"/>
      <family val="2"/>
    </font>
    <font>
      <sz val="12"/>
      <name val="calibri"/>
      <family val="2"/>
    </font>
    <font>
      <sz val="14"/>
      <color theme="1"/>
      <name val="calibri"/>
      <family val="2"/>
    </font>
    <font>
      <b/>
      <sz val="16"/>
      <color rgb="FFFF0000"/>
      <name val="calibri"/>
      <family val="2"/>
    </font>
    <font>
      <sz val="12"/>
      <color theme="4" tint="-0.499984740745262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theme="1" tint="0.34998626667073579"/>
      <name val="Calibri"/>
      <family val="2"/>
      <scheme val="minor"/>
    </font>
    <font>
      <sz val="12"/>
      <color rgb="FF0070C0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0"/>
      <name val="Arial"/>
      <family val="2"/>
    </font>
    <font>
      <b/>
      <sz val="12"/>
      <color theme="4" tint="-0.499984740745262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20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rgb="FF3366FF"/>
      <name val="Calibri"/>
      <family val="2"/>
      <scheme val="minor"/>
    </font>
    <font>
      <i/>
      <sz val="12"/>
      <color theme="5" tint="-0.249977111117893"/>
      <name val="Calibri"/>
      <family val="2"/>
      <scheme val="minor"/>
    </font>
    <font>
      <b/>
      <sz val="12"/>
      <color rgb="FF3366FF"/>
      <name val="Calibri"/>
      <family val="2"/>
      <scheme val="minor"/>
    </font>
    <font>
      <sz val="8"/>
      <color rgb="FF7030A0"/>
      <name val="Calibri"/>
      <family val="2"/>
      <scheme val="minor"/>
    </font>
    <font>
      <b/>
      <sz val="8"/>
      <color rgb="FF7030A0"/>
      <name val="Calibri"/>
      <family val="2"/>
      <scheme val="minor"/>
    </font>
    <font>
      <sz val="8"/>
      <name val="Calibri"/>
      <family val="2"/>
      <scheme val="minor"/>
    </font>
    <font>
      <i/>
      <sz val="8"/>
      <color rgb="FF0070C0"/>
      <name val="Calibri"/>
      <family val="2"/>
      <scheme val="minor"/>
    </font>
    <font>
      <i/>
      <sz val="12"/>
      <color rgb="FFFF0000"/>
      <name val="Calibri"/>
      <family val="2"/>
      <scheme val="minor"/>
    </font>
    <font>
      <b/>
      <i/>
      <sz val="8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6"/>
      <name val="Calibri"/>
      <family val="2"/>
      <scheme val="minor"/>
    </font>
    <font>
      <b/>
      <sz val="16"/>
      <color theme="1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b/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sz val="11"/>
      <color rgb="FFFF0000"/>
      <name val="Calibri"/>
      <family val="2"/>
      <charset val="1"/>
      <scheme val="minor"/>
    </font>
  </fonts>
  <fills count="63">
    <fill>
      <patternFill patternType="none"/>
    </fill>
    <fill>
      <patternFill patternType="gray125"/>
    </fill>
    <fill>
      <patternFill patternType="darkGray">
        <fgColor indexed="9"/>
        <bgColor indexed="9"/>
      </patternFill>
    </fill>
    <fill>
      <patternFill patternType="solid">
        <fgColor indexed="22"/>
      </patternFill>
    </fill>
    <fill>
      <patternFill patternType="solid">
        <fgColor indexed="54"/>
        <bgColor indexed="64"/>
      </patternFill>
    </fill>
    <fill>
      <patternFill patternType="solid">
        <fgColor indexed="18"/>
        <bgColor indexed="32"/>
      </patternFill>
    </fill>
    <fill>
      <patternFill patternType="solid">
        <fgColor indexed="42"/>
        <bgColor indexed="64"/>
      </patternFill>
    </fill>
    <fill>
      <patternFill patternType="solid">
        <fgColor indexed="18"/>
        <bgColor indexed="64"/>
      </patternFill>
    </fill>
    <fill>
      <patternFill patternType="gray125">
        <fgColor indexed="8"/>
      </patternFill>
    </fill>
    <fill>
      <patternFill patternType="solid">
        <fgColor indexed="41"/>
        <bgColor indexed="9"/>
      </patternFill>
    </fill>
    <fill>
      <patternFill patternType="solid">
        <fgColor indexed="9"/>
        <bgColor indexed="9"/>
      </patternFill>
    </fill>
    <fill>
      <patternFill patternType="mediumGray">
        <fgColor indexed="22"/>
      </patternFill>
    </fill>
    <fill>
      <patternFill patternType="gray0625">
        <fgColor indexed="15"/>
      </patternFill>
    </fill>
    <fill>
      <patternFill patternType="solid">
        <fgColor indexed="52"/>
        <bgColor indexed="64"/>
      </patternFill>
    </fill>
    <fill>
      <patternFill patternType="darkGray">
        <fgColor indexed="9"/>
        <bgColor indexed="3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darkGray">
        <fgColor indexed="9"/>
        <bgColor indexed="13"/>
      </patternFill>
    </fill>
    <fill>
      <patternFill patternType="solid">
        <fgColor indexed="15"/>
      </patternFill>
    </fill>
    <fill>
      <patternFill patternType="solid">
        <fgColor indexed="13"/>
      </patternFill>
    </fill>
    <fill>
      <patternFill patternType="solid">
        <fgColor indexed="1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darkVertical"/>
    </fill>
    <fill>
      <patternFill patternType="solid">
        <fgColor indexed="16"/>
      </patternFill>
    </fill>
    <fill>
      <patternFill patternType="solid">
        <fgColor indexed="9"/>
      </patternFill>
    </fill>
    <fill>
      <patternFill patternType="solid">
        <fgColor indexed="40"/>
      </patternFill>
    </fill>
    <fill>
      <patternFill patternType="solid">
        <fgColor indexed="1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1"/>
        <bgColor indexed="64"/>
      </patternFill>
    </fill>
    <fill>
      <patternFill patternType="lightUp">
        <fgColor indexed="48"/>
        <bgColor indexed="44"/>
      </patternFill>
    </fill>
    <fill>
      <patternFill patternType="solid">
        <fgColor indexed="44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9"/>
        <bgColor indexed="15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00FF99"/>
        <bgColor indexed="64"/>
      </patternFill>
    </fill>
    <fill>
      <patternFill patternType="solid">
        <fgColor rgb="FF66FF99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rgb="FF5CD9D6"/>
        <bgColor indexed="64"/>
      </patternFill>
    </fill>
    <fill>
      <patternFill patternType="solid">
        <fgColor rgb="FFAFECEB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00B0F0"/>
        <bgColor indexed="64"/>
      </patternFill>
    </fill>
  </fills>
  <borders count="9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12"/>
      </left>
      <right style="medium">
        <color indexed="12"/>
      </right>
      <top style="medium">
        <color indexed="12"/>
      </top>
      <bottom style="medium">
        <color indexed="12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hair">
        <color indexed="18"/>
      </bottom>
      <diagonal/>
    </border>
    <border>
      <left style="hair">
        <color indexed="18"/>
      </left>
      <right/>
      <top/>
      <bottom style="hair">
        <color indexed="18"/>
      </bottom>
      <diagonal/>
    </border>
    <border>
      <left/>
      <right style="hair">
        <color indexed="18"/>
      </right>
      <top/>
      <bottom style="hair">
        <color indexed="18"/>
      </bottom>
      <diagonal/>
    </border>
    <border>
      <left style="hair">
        <color indexed="18"/>
      </left>
      <right/>
      <top/>
      <bottom/>
      <diagonal/>
    </border>
    <border>
      <left/>
      <right style="hair">
        <color indexed="18"/>
      </right>
      <top/>
      <bottom/>
      <diagonal/>
    </border>
    <border>
      <left/>
      <right/>
      <top style="hair">
        <color indexed="18"/>
      </top>
      <bottom/>
      <diagonal/>
    </border>
    <border>
      <left style="hair">
        <color indexed="18"/>
      </left>
      <right/>
      <top style="hair">
        <color indexed="18"/>
      </top>
      <bottom/>
      <diagonal/>
    </border>
    <border>
      <left/>
      <right style="hair">
        <color indexed="18"/>
      </right>
      <top style="hair">
        <color indexed="18"/>
      </top>
      <bottom/>
      <diagonal/>
    </border>
    <border>
      <left style="thin">
        <color indexed="9"/>
      </left>
      <right style="thin">
        <color indexed="23"/>
      </right>
      <top style="thin">
        <color indexed="9"/>
      </top>
      <bottom style="thin">
        <color indexed="23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hair">
        <color indexed="18"/>
      </left>
      <right style="hair">
        <color indexed="18"/>
      </right>
      <top style="hair">
        <color indexed="18"/>
      </top>
      <bottom style="hair">
        <color indexed="18"/>
      </bottom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ck">
        <color indexed="8"/>
      </left>
      <right style="thick">
        <color indexed="8"/>
      </right>
      <top style="thick">
        <color indexed="8"/>
      </top>
      <bottom style="thick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/>
      <right/>
      <top style="thin">
        <color indexed="48"/>
      </top>
      <bottom style="thin">
        <color indexed="48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51"/>
      </left>
      <right style="thin">
        <color indexed="51"/>
      </right>
      <top/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/>
      <right/>
      <top/>
      <bottom style="thick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/>
      <right/>
      <top style="thick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rgb="FF0070C0"/>
      </left>
      <right/>
      <top style="medium">
        <color rgb="FF0070C0"/>
      </top>
      <bottom style="medium">
        <color rgb="FF0070C0"/>
      </bottom>
      <diagonal/>
    </border>
    <border>
      <left/>
      <right/>
      <top style="medium">
        <color rgb="FF0070C0"/>
      </top>
      <bottom style="medium">
        <color rgb="FF0070C0"/>
      </bottom>
      <diagonal/>
    </border>
    <border>
      <left/>
      <right style="medium">
        <color rgb="FF0070C0"/>
      </right>
      <top style="medium">
        <color rgb="FF0070C0"/>
      </top>
      <bottom style="medium">
        <color rgb="FF0070C0"/>
      </bottom>
      <diagonal/>
    </border>
    <border>
      <left style="medium">
        <color rgb="FF00B050"/>
      </left>
      <right/>
      <top style="medium">
        <color rgb="FF00B050"/>
      </top>
      <bottom style="medium">
        <color rgb="FF00B050"/>
      </bottom>
      <diagonal/>
    </border>
    <border>
      <left/>
      <right/>
      <top style="medium">
        <color rgb="FF00B050"/>
      </top>
      <bottom style="medium">
        <color rgb="FF00B050"/>
      </bottom>
      <diagonal/>
    </border>
    <border>
      <left/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indexed="64"/>
      </left>
      <right/>
      <top style="medium">
        <color rgb="FF00B050"/>
      </top>
      <bottom style="medium">
        <color rgb="FF00B050"/>
      </bottom>
      <diagonal/>
    </border>
    <border>
      <left/>
      <right style="medium">
        <color indexed="64"/>
      </right>
      <top style="medium">
        <color rgb="FF00B050"/>
      </top>
      <bottom style="medium">
        <color rgb="FF00B050"/>
      </bottom>
      <diagonal/>
    </border>
    <border>
      <left style="medium">
        <color indexed="64"/>
      </left>
      <right/>
      <top style="medium">
        <color rgb="FF0070C0"/>
      </top>
      <bottom style="medium">
        <color rgb="FF0070C0"/>
      </bottom>
      <diagonal/>
    </border>
    <border>
      <left/>
      <right style="medium">
        <color indexed="64"/>
      </right>
      <top style="medium">
        <color rgb="FF0070C0"/>
      </top>
      <bottom style="medium">
        <color rgb="FF0070C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/>
      <diagonal/>
    </border>
    <border>
      <left style="thin">
        <color rgb="FFFF0000"/>
      </left>
      <right style="thin">
        <color rgb="FFFF0000"/>
      </right>
      <top/>
      <bottom/>
      <diagonal/>
    </border>
    <border>
      <left style="thin">
        <color rgb="FFFF0000"/>
      </left>
      <right style="thin">
        <color rgb="FFFF0000"/>
      </right>
      <top style="medium">
        <color rgb="FF00B050"/>
      </top>
      <bottom style="medium">
        <color rgb="FF00B050"/>
      </bottom>
      <diagonal/>
    </border>
    <border>
      <left style="thin">
        <color rgb="FFFF0000"/>
      </left>
      <right style="thin">
        <color rgb="FFFF0000"/>
      </right>
      <top style="medium">
        <color rgb="FF0070C0"/>
      </top>
      <bottom style="medium">
        <color rgb="FF0070C0"/>
      </bottom>
      <diagonal/>
    </border>
    <border>
      <left style="thin">
        <color rgb="FFFF0000"/>
      </left>
      <right style="thin">
        <color rgb="FFFF0000"/>
      </right>
      <top/>
      <bottom style="thin">
        <color rgb="FFFF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138">
    <xf numFmtId="0" fontId="0" fillId="0" borderId="0"/>
    <xf numFmtId="16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/>
    <xf numFmtId="0" fontId="16" fillId="0" borderId="0"/>
    <xf numFmtId="176" fontId="17" fillId="0" borderId="0">
      <protection locked="0"/>
    </xf>
    <xf numFmtId="0" fontId="16" fillId="0" borderId="0"/>
    <xf numFmtId="0" fontId="16" fillId="0" borderId="0"/>
    <xf numFmtId="0" fontId="16" fillId="0" borderId="0"/>
    <xf numFmtId="0" fontId="18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6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6" fillId="0" borderId="0"/>
    <xf numFmtId="0" fontId="1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6" fillId="0" borderId="0"/>
    <xf numFmtId="0" fontId="19" fillId="0" borderId="0"/>
    <xf numFmtId="0" fontId="20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9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6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16" fillId="0" borderId="0"/>
    <xf numFmtId="0" fontId="20" fillId="0" borderId="0"/>
    <xf numFmtId="0" fontId="20" fillId="0" borderId="0"/>
    <xf numFmtId="0" fontId="19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0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 applyNumberForma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19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9" fillId="0" borderId="0"/>
    <xf numFmtId="0" fontId="16" fillId="0" borderId="0"/>
    <xf numFmtId="0" fontId="16" fillId="0" borderId="0"/>
    <xf numFmtId="0" fontId="16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6" fillId="0" borderId="0"/>
    <xf numFmtId="0" fontId="20" fillId="0" borderId="0"/>
    <xf numFmtId="0" fontId="20" fillId="0" borderId="0"/>
    <xf numFmtId="0" fontId="1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6" fillId="0" borderId="0"/>
    <xf numFmtId="0" fontId="16" fillId="0" borderId="0"/>
    <xf numFmtId="0" fontId="1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5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9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6" fillId="0" borderId="0"/>
    <xf numFmtId="0" fontId="18" fillId="0" borderId="0"/>
    <xf numFmtId="0" fontId="20" fillId="0" borderId="0"/>
    <xf numFmtId="0" fontId="20" fillId="0" borderId="0"/>
    <xf numFmtId="0" fontId="19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9" fillId="0" borderId="0"/>
    <xf numFmtId="0" fontId="18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1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8" fillId="0" borderId="0"/>
    <xf numFmtId="0" fontId="18" fillId="0" borderId="0"/>
    <xf numFmtId="0" fontId="20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9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19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9" fillId="0" borderId="0"/>
    <xf numFmtId="0" fontId="18" fillId="0" borderId="0"/>
    <xf numFmtId="0" fontId="18" fillId="0" borderId="0"/>
    <xf numFmtId="0" fontId="1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9" fillId="0" borderId="0"/>
    <xf numFmtId="0" fontId="18" fillId="0" borderId="0"/>
    <xf numFmtId="0" fontId="19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6" fillId="0" borderId="0"/>
    <xf numFmtId="0" fontId="20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0" fillId="0" borderId="0"/>
    <xf numFmtId="0" fontId="20" fillId="0" borderId="0"/>
    <xf numFmtId="0" fontId="1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6" fillId="0" borderId="0"/>
    <xf numFmtId="0" fontId="1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6" fillId="0" borderId="0"/>
    <xf numFmtId="0" fontId="16" fillId="0" borderId="0"/>
    <xf numFmtId="0" fontId="20" fillId="0" borderId="0"/>
    <xf numFmtId="0" fontId="20" fillId="0" borderId="0"/>
    <xf numFmtId="0" fontId="1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6" fillId="0" borderId="0"/>
    <xf numFmtId="0" fontId="20" fillId="0" borderId="0"/>
    <xf numFmtId="0" fontId="20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6" fillId="0" borderId="0"/>
    <xf numFmtId="0" fontId="20" fillId="0" borderId="0"/>
    <xf numFmtId="0" fontId="20" fillId="0" borderId="0"/>
    <xf numFmtId="0" fontId="16" fillId="0" borderId="0"/>
    <xf numFmtId="0" fontId="16" fillId="0" borderId="0"/>
    <xf numFmtId="0" fontId="20" fillId="0" borderId="0"/>
    <xf numFmtId="0" fontId="20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0" fillId="0" borderId="0"/>
    <xf numFmtId="0" fontId="20" fillId="0" borderId="0"/>
    <xf numFmtId="0" fontId="1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6" fillId="0" borderId="0"/>
    <xf numFmtId="0" fontId="20" fillId="0" borderId="0"/>
    <xf numFmtId="0" fontId="20" fillId="0" borderId="0"/>
    <xf numFmtId="0" fontId="20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6" fillId="0" borderId="0"/>
    <xf numFmtId="0" fontId="16" fillId="0" borderId="0"/>
    <xf numFmtId="0" fontId="1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6" fillId="0" borderId="0"/>
    <xf numFmtId="0" fontId="1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19" fillId="0" borderId="0"/>
    <xf numFmtId="0" fontId="16" fillId="0" borderId="0"/>
    <xf numFmtId="0" fontId="16" fillId="0" borderId="0"/>
    <xf numFmtId="0" fontId="18" fillId="0" borderId="0"/>
    <xf numFmtId="0" fontId="16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16" fillId="0" borderId="0"/>
    <xf numFmtId="0" fontId="20" fillId="0" borderId="0"/>
    <xf numFmtId="0" fontId="20" fillId="0" borderId="0"/>
    <xf numFmtId="176" fontId="17" fillId="0" borderId="0">
      <protection locked="0"/>
    </xf>
    <xf numFmtId="177" fontId="17" fillId="0" borderId="0">
      <protection locked="0"/>
    </xf>
    <xf numFmtId="176" fontId="17" fillId="0" borderId="0">
      <protection locked="0"/>
    </xf>
    <xf numFmtId="176" fontId="17" fillId="0" borderId="0">
      <protection locked="0"/>
    </xf>
    <xf numFmtId="177" fontId="17" fillId="0" borderId="0">
      <protection locked="0"/>
    </xf>
    <xf numFmtId="176" fontId="17" fillId="0" borderId="0">
      <protection locked="0"/>
    </xf>
    <xf numFmtId="0" fontId="22" fillId="0" borderId="0"/>
    <xf numFmtId="178" fontId="23" fillId="0" borderId="0">
      <alignment horizontal="right"/>
    </xf>
    <xf numFmtId="178" fontId="23" fillId="0" borderId="0">
      <alignment horizontal="right"/>
    </xf>
    <xf numFmtId="178" fontId="23" fillId="0" borderId="0">
      <alignment horizontal="right"/>
    </xf>
    <xf numFmtId="176" fontId="17" fillId="0" borderId="0">
      <protection locked="0"/>
    </xf>
    <xf numFmtId="176" fontId="17" fillId="0" borderId="0">
      <protection locked="0"/>
    </xf>
    <xf numFmtId="177" fontId="17" fillId="0" borderId="0">
      <protection locked="0"/>
    </xf>
    <xf numFmtId="176" fontId="17" fillId="0" borderId="0">
      <protection locked="0"/>
    </xf>
    <xf numFmtId="176" fontId="17" fillId="0" borderId="0">
      <protection locked="0"/>
    </xf>
    <xf numFmtId="177" fontId="17" fillId="0" borderId="0">
      <protection locked="0"/>
    </xf>
    <xf numFmtId="176" fontId="17" fillId="0" borderId="0">
      <protection locked="0"/>
    </xf>
    <xf numFmtId="177" fontId="17" fillId="0" borderId="0">
      <protection locked="0"/>
    </xf>
    <xf numFmtId="177" fontId="17" fillId="0" borderId="0">
      <protection locked="0"/>
    </xf>
    <xf numFmtId="177" fontId="17" fillId="0" borderId="0">
      <protection locked="0"/>
    </xf>
    <xf numFmtId="179" fontId="16" fillId="0" borderId="0">
      <protection locked="0"/>
    </xf>
    <xf numFmtId="168" fontId="16" fillId="0" borderId="0">
      <protection locked="0"/>
    </xf>
    <xf numFmtId="168" fontId="16" fillId="0" borderId="0">
      <protection locked="0"/>
    </xf>
    <xf numFmtId="177" fontId="17" fillId="0" borderId="0">
      <protection locked="0"/>
    </xf>
    <xf numFmtId="168" fontId="16" fillId="0" borderId="0">
      <protection locked="0"/>
    </xf>
    <xf numFmtId="179" fontId="16" fillId="0" borderId="0">
      <protection locked="0"/>
    </xf>
    <xf numFmtId="168" fontId="16" fillId="0" borderId="0">
      <protection locked="0"/>
    </xf>
    <xf numFmtId="168" fontId="16" fillId="0" borderId="0">
      <protection locked="0"/>
    </xf>
    <xf numFmtId="179" fontId="16" fillId="0" borderId="0">
      <protection locked="0"/>
    </xf>
    <xf numFmtId="168" fontId="16" fillId="0" borderId="0">
      <protection locked="0"/>
    </xf>
    <xf numFmtId="168" fontId="16" fillId="0" borderId="0">
      <protection locked="0"/>
    </xf>
    <xf numFmtId="179" fontId="16" fillId="0" borderId="0">
      <protection locked="0"/>
    </xf>
    <xf numFmtId="168" fontId="16" fillId="0" borderId="0">
      <protection locked="0"/>
    </xf>
    <xf numFmtId="168" fontId="16" fillId="0" borderId="0">
      <protection locked="0"/>
    </xf>
    <xf numFmtId="179" fontId="16" fillId="0" borderId="0">
      <protection locked="0"/>
    </xf>
    <xf numFmtId="168" fontId="16" fillId="0" borderId="0">
      <protection locked="0"/>
    </xf>
    <xf numFmtId="168" fontId="16" fillId="0" borderId="0">
      <protection locked="0"/>
    </xf>
    <xf numFmtId="43" fontId="16" fillId="0" borderId="0">
      <protection locked="0"/>
    </xf>
    <xf numFmtId="180" fontId="16" fillId="0" borderId="0">
      <protection locked="0"/>
    </xf>
    <xf numFmtId="181" fontId="16" fillId="0" borderId="0">
      <protection locked="0"/>
    </xf>
    <xf numFmtId="182" fontId="16" fillId="0" borderId="0">
      <protection locked="0"/>
    </xf>
    <xf numFmtId="183" fontId="16" fillId="0" borderId="0">
      <protection locked="0"/>
    </xf>
    <xf numFmtId="183" fontId="16" fillId="0" borderId="0">
      <protection locked="0"/>
    </xf>
    <xf numFmtId="184" fontId="24" fillId="0" borderId="0">
      <protection locked="0"/>
    </xf>
    <xf numFmtId="164" fontId="16" fillId="0" borderId="0">
      <protection locked="0"/>
    </xf>
    <xf numFmtId="185" fontId="16" fillId="0" borderId="0">
      <protection locked="0"/>
    </xf>
    <xf numFmtId="186" fontId="16" fillId="0" borderId="0">
      <protection locked="0"/>
    </xf>
    <xf numFmtId="187" fontId="16" fillId="0" borderId="0">
      <protection locked="0"/>
    </xf>
    <xf numFmtId="187" fontId="16" fillId="0" borderId="0">
      <protection locked="0"/>
    </xf>
    <xf numFmtId="43" fontId="16" fillId="0" borderId="0">
      <protection locked="0"/>
    </xf>
    <xf numFmtId="43" fontId="16" fillId="0" borderId="0">
      <protection locked="0"/>
    </xf>
    <xf numFmtId="187" fontId="16" fillId="0" borderId="0">
      <protection locked="0"/>
    </xf>
    <xf numFmtId="43" fontId="16" fillId="0" borderId="0">
      <protection locked="0"/>
    </xf>
    <xf numFmtId="43" fontId="16" fillId="0" borderId="0">
      <protection locked="0"/>
    </xf>
    <xf numFmtId="187" fontId="16" fillId="0" borderId="0">
      <protection locked="0"/>
    </xf>
    <xf numFmtId="187" fontId="16" fillId="0" borderId="0">
      <protection locked="0"/>
    </xf>
    <xf numFmtId="187" fontId="16" fillId="0" borderId="0">
      <protection locked="0"/>
    </xf>
    <xf numFmtId="187" fontId="16" fillId="0" borderId="0">
      <protection locked="0"/>
    </xf>
    <xf numFmtId="43" fontId="16" fillId="0" borderId="0">
      <protection locked="0"/>
    </xf>
    <xf numFmtId="186" fontId="16" fillId="0" borderId="0">
      <protection locked="0"/>
    </xf>
    <xf numFmtId="43" fontId="16" fillId="0" borderId="0">
      <protection locked="0"/>
    </xf>
    <xf numFmtId="164" fontId="16" fillId="0" borderId="0">
      <protection locked="0"/>
    </xf>
    <xf numFmtId="184" fontId="24" fillId="0" borderId="0">
      <protection locked="0"/>
    </xf>
    <xf numFmtId="184" fontId="24" fillId="0" borderId="0">
      <protection locked="0"/>
    </xf>
    <xf numFmtId="184" fontId="24" fillId="0" borderId="0">
      <protection locked="0"/>
    </xf>
    <xf numFmtId="184" fontId="24" fillId="0" borderId="0">
      <protection locked="0"/>
    </xf>
    <xf numFmtId="184" fontId="24" fillId="0" borderId="0">
      <protection locked="0"/>
    </xf>
    <xf numFmtId="184" fontId="24" fillId="0" borderId="0">
      <protection locked="0"/>
    </xf>
    <xf numFmtId="184" fontId="24" fillId="0" borderId="0">
      <protection locked="0"/>
    </xf>
    <xf numFmtId="187" fontId="16" fillId="0" borderId="0">
      <protection locked="0"/>
    </xf>
    <xf numFmtId="188" fontId="16" fillId="0" borderId="0">
      <protection locked="0"/>
    </xf>
    <xf numFmtId="184" fontId="24" fillId="0" borderId="0">
      <protection locked="0"/>
    </xf>
    <xf numFmtId="184" fontId="24" fillId="0" borderId="0">
      <protection locked="0"/>
    </xf>
    <xf numFmtId="184" fontId="24" fillId="0" borderId="0">
      <protection locked="0"/>
    </xf>
    <xf numFmtId="187" fontId="16" fillId="0" borderId="0">
      <protection locked="0"/>
    </xf>
    <xf numFmtId="187" fontId="16" fillId="0" borderId="0">
      <protection locked="0"/>
    </xf>
    <xf numFmtId="187" fontId="16" fillId="0" borderId="0">
      <protection locked="0"/>
    </xf>
    <xf numFmtId="187" fontId="16" fillId="0" borderId="0">
      <protection locked="0"/>
    </xf>
    <xf numFmtId="187" fontId="16" fillId="0" borderId="0">
      <protection locked="0"/>
    </xf>
    <xf numFmtId="187" fontId="16" fillId="0" borderId="0">
      <protection locked="0"/>
    </xf>
    <xf numFmtId="187" fontId="16" fillId="0" borderId="0">
      <protection locked="0"/>
    </xf>
    <xf numFmtId="187" fontId="16" fillId="0" borderId="0">
      <protection locked="0"/>
    </xf>
    <xf numFmtId="43" fontId="16" fillId="0" borderId="0">
      <protection locked="0"/>
    </xf>
    <xf numFmtId="187" fontId="16" fillId="0" borderId="0">
      <protection locked="0"/>
    </xf>
    <xf numFmtId="187" fontId="16" fillId="0" borderId="0">
      <protection locked="0"/>
    </xf>
    <xf numFmtId="187" fontId="16" fillId="0" borderId="0">
      <protection locked="0"/>
    </xf>
    <xf numFmtId="186" fontId="16" fillId="0" borderId="0">
      <protection locked="0"/>
    </xf>
    <xf numFmtId="186" fontId="16" fillId="0" borderId="0">
      <protection locked="0"/>
    </xf>
    <xf numFmtId="177" fontId="17" fillId="0" borderId="0">
      <protection locked="0"/>
    </xf>
    <xf numFmtId="179" fontId="16" fillId="0" borderId="0">
      <protection locked="0"/>
    </xf>
    <xf numFmtId="177" fontId="17" fillId="0" borderId="0">
      <protection locked="0"/>
    </xf>
    <xf numFmtId="189" fontId="25" fillId="0" borderId="0">
      <protection locked="0"/>
    </xf>
    <xf numFmtId="190" fontId="25" fillId="0" borderId="0">
      <protection locked="0"/>
    </xf>
    <xf numFmtId="179" fontId="16" fillId="0" borderId="0">
      <protection locked="0"/>
    </xf>
    <xf numFmtId="177" fontId="17" fillId="0" borderId="0">
      <protection locked="0"/>
    </xf>
    <xf numFmtId="177" fontId="17" fillId="0" borderId="0">
      <protection locked="0"/>
    </xf>
    <xf numFmtId="177" fontId="17" fillId="0" borderId="0">
      <protection locked="0"/>
    </xf>
    <xf numFmtId="191" fontId="25" fillId="0" borderId="0">
      <protection locked="0"/>
    </xf>
    <xf numFmtId="192" fontId="16" fillId="0" borderId="0">
      <protection locked="0"/>
    </xf>
    <xf numFmtId="193" fontId="16" fillId="0" borderId="0">
      <protection locked="0"/>
    </xf>
    <xf numFmtId="177" fontId="16" fillId="0" borderId="0">
      <protection locked="0"/>
    </xf>
    <xf numFmtId="192" fontId="16" fillId="0" borderId="0">
      <protection locked="0"/>
    </xf>
    <xf numFmtId="193" fontId="16" fillId="0" borderId="0">
      <protection locked="0"/>
    </xf>
    <xf numFmtId="177" fontId="17" fillId="0" borderId="0">
      <protection locked="0"/>
    </xf>
    <xf numFmtId="194" fontId="16" fillId="0" borderId="0">
      <protection locked="0"/>
    </xf>
    <xf numFmtId="168" fontId="16" fillId="0" borderId="0">
      <protection locked="0"/>
    </xf>
    <xf numFmtId="168" fontId="16" fillId="0" borderId="0">
      <protection locked="0"/>
    </xf>
    <xf numFmtId="177" fontId="17" fillId="0" borderId="0">
      <protection locked="0"/>
    </xf>
    <xf numFmtId="177" fontId="17" fillId="0" borderId="0">
      <protection locked="0"/>
    </xf>
    <xf numFmtId="176" fontId="25" fillId="0" borderId="0">
      <protection locked="0"/>
    </xf>
    <xf numFmtId="177" fontId="17" fillId="0" borderId="0">
      <protection locked="0"/>
    </xf>
    <xf numFmtId="176" fontId="17" fillId="0" borderId="0">
      <protection locked="0"/>
    </xf>
    <xf numFmtId="191" fontId="25" fillId="0" borderId="0">
      <protection locked="0"/>
    </xf>
    <xf numFmtId="177" fontId="17" fillId="0" borderId="0">
      <protection locked="0"/>
    </xf>
    <xf numFmtId="177" fontId="16" fillId="0" borderId="0">
      <protection locked="0"/>
    </xf>
    <xf numFmtId="195" fontId="16" fillId="0" borderId="0">
      <protection locked="0"/>
    </xf>
    <xf numFmtId="196" fontId="16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97" fontId="25" fillId="0" borderId="0">
      <protection locked="0"/>
    </xf>
    <xf numFmtId="176" fontId="25" fillId="0" borderId="0">
      <protection locked="0"/>
    </xf>
    <xf numFmtId="165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91" fontId="25" fillId="0" borderId="0">
      <protection locked="0"/>
    </xf>
    <xf numFmtId="176" fontId="25" fillId="0" borderId="0">
      <protection locked="0"/>
    </xf>
    <xf numFmtId="192" fontId="16" fillId="0" borderId="0">
      <protection locked="0"/>
    </xf>
    <xf numFmtId="193" fontId="16" fillId="0" borderId="0">
      <protection locked="0"/>
    </xf>
    <xf numFmtId="192" fontId="16" fillId="0" borderId="0">
      <protection locked="0"/>
    </xf>
    <xf numFmtId="193" fontId="16" fillId="0" borderId="0">
      <protection locked="0"/>
    </xf>
    <xf numFmtId="176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77" fontId="17" fillId="0" borderId="0">
      <protection locked="0"/>
    </xf>
    <xf numFmtId="177" fontId="17" fillId="0" borderId="0">
      <protection locked="0"/>
    </xf>
    <xf numFmtId="179" fontId="16" fillId="0" borderId="0">
      <protection locked="0"/>
    </xf>
    <xf numFmtId="179" fontId="16" fillId="0" borderId="0">
      <protection locked="0"/>
    </xf>
    <xf numFmtId="179" fontId="16" fillId="0" borderId="0">
      <protection locked="0"/>
    </xf>
    <xf numFmtId="179" fontId="16" fillId="0" borderId="0">
      <protection locked="0"/>
    </xf>
    <xf numFmtId="43" fontId="16" fillId="0" borderId="0">
      <protection locked="0"/>
    </xf>
    <xf numFmtId="41" fontId="16" fillId="0" borderId="0">
      <protection locked="0"/>
    </xf>
    <xf numFmtId="176" fontId="17" fillId="0" borderId="0">
      <protection locked="0"/>
    </xf>
    <xf numFmtId="177" fontId="17" fillId="0" borderId="0">
      <protection locked="0"/>
    </xf>
    <xf numFmtId="177" fontId="17" fillId="0" borderId="0">
      <protection locked="0"/>
    </xf>
    <xf numFmtId="177" fontId="17" fillId="0" borderId="0">
      <protection locked="0"/>
    </xf>
    <xf numFmtId="198" fontId="25" fillId="0" borderId="0">
      <protection locked="0"/>
    </xf>
    <xf numFmtId="177" fontId="17" fillId="0" borderId="0">
      <protection locked="0"/>
    </xf>
    <xf numFmtId="199" fontId="16" fillId="0" borderId="0">
      <protection locked="0"/>
    </xf>
    <xf numFmtId="193" fontId="16" fillId="0" borderId="0">
      <protection locked="0"/>
    </xf>
    <xf numFmtId="200" fontId="16" fillId="0" borderId="0">
      <protection locked="0"/>
    </xf>
    <xf numFmtId="177" fontId="17" fillId="0" borderId="0">
      <protection locked="0"/>
    </xf>
    <xf numFmtId="177" fontId="17" fillId="0" borderId="0">
      <protection locked="0"/>
    </xf>
    <xf numFmtId="177" fontId="17" fillId="0" borderId="0">
      <protection locked="0"/>
    </xf>
    <xf numFmtId="177" fontId="17" fillId="0" borderId="0">
      <protection locked="0"/>
    </xf>
    <xf numFmtId="177" fontId="17" fillId="0" borderId="0">
      <protection locked="0"/>
    </xf>
    <xf numFmtId="177" fontId="17" fillId="0" borderId="0">
      <protection locked="0"/>
    </xf>
    <xf numFmtId="177" fontId="17" fillId="0" borderId="0">
      <protection locked="0"/>
    </xf>
    <xf numFmtId="177" fontId="17" fillId="0" borderId="0">
      <protection locked="0"/>
    </xf>
    <xf numFmtId="179" fontId="16" fillId="0" borderId="0">
      <protection locked="0"/>
    </xf>
    <xf numFmtId="177" fontId="17" fillId="0" borderId="0">
      <protection locked="0"/>
    </xf>
    <xf numFmtId="177" fontId="26" fillId="0" borderId="0">
      <protection locked="0"/>
    </xf>
    <xf numFmtId="177" fontId="26" fillId="0" borderId="0">
      <protection locked="0"/>
    </xf>
    <xf numFmtId="177" fontId="26" fillId="0" borderId="0">
      <protection locked="0"/>
    </xf>
    <xf numFmtId="179" fontId="16" fillId="0" borderId="0">
      <protection locked="0"/>
    </xf>
    <xf numFmtId="168" fontId="16" fillId="0" borderId="0">
      <protection locked="0"/>
    </xf>
    <xf numFmtId="168" fontId="16" fillId="0" borderId="0">
      <protection locked="0"/>
    </xf>
    <xf numFmtId="177" fontId="26" fillId="0" borderId="0">
      <protection locked="0"/>
    </xf>
    <xf numFmtId="168" fontId="16" fillId="0" borderId="0">
      <protection locked="0"/>
    </xf>
    <xf numFmtId="179" fontId="16" fillId="0" borderId="0">
      <protection locked="0"/>
    </xf>
    <xf numFmtId="168" fontId="16" fillId="0" borderId="0">
      <protection locked="0"/>
    </xf>
    <xf numFmtId="168" fontId="16" fillId="0" borderId="0">
      <protection locked="0"/>
    </xf>
    <xf numFmtId="179" fontId="16" fillId="0" borderId="0">
      <protection locked="0"/>
    </xf>
    <xf numFmtId="168" fontId="16" fillId="0" borderId="0">
      <protection locked="0"/>
    </xf>
    <xf numFmtId="168" fontId="16" fillId="0" borderId="0">
      <protection locked="0"/>
    </xf>
    <xf numFmtId="179" fontId="16" fillId="0" borderId="0">
      <protection locked="0"/>
    </xf>
    <xf numFmtId="168" fontId="16" fillId="0" borderId="0">
      <protection locked="0"/>
    </xf>
    <xf numFmtId="168" fontId="16" fillId="0" borderId="0">
      <protection locked="0"/>
    </xf>
    <xf numFmtId="179" fontId="16" fillId="0" borderId="0">
      <protection locked="0"/>
    </xf>
    <xf numFmtId="168" fontId="16" fillId="0" borderId="0">
      <protection locked="0"/>
    </xf>
    <xf numFmtId="168" fontId="16" fillId="0" borderId="0">
      <protection locked="0"/>
    </xf>
    <xf numFmtId="177" fontId="26" fillId="0" borderId="0">
      <protection locked="0"/>
    </xf>
    <xf numFmtId="186" fontId="16" fillId="0" borderId="0">
      <protection locked="0"/>
    </xf>
    <xf numFmtId="187" fontId="16" fillId="0" borderId="0">
      <protection locked="0"/>
    </xf>
    <xf numFmtId="180" fontId="16" fillId="0" borderId="0">
      <protection locked="0"/>
    </xf>
    <xf numFmtId="181" fontId="16" fillId="0" borderId="0">
      <protection locked="0"/>
    </xf>
    <xf numFmtId="180" fontId="16" fillId="0" borderId="0">
      <protection locked="0"/>
    </xf>
    <xf numFmtId="181" fontId="16" fillId="0" borderId="0">
      <protection locked="0"/>
    </xf>
    <xf numFmtId="189" fontId="25" fillId="0" borderId="0">
      <protection locked="0"/>
    </xf>
    <xf numFmtId="189" fontId="25" fillId="0" borderId="0">
      <protection locked="0"/>
    </xf>
    <xf numFmtId="189" fontId="25" fillId="0" borderId="0">
      <protection locked="0"/>
    </xf>
    <xf numFmtId="189" fontId="25" fillId="0" borderId="0">
      <protection locked="0"/>
    </xf>
    <xf numFmtId="190" fontId="25" fillId="0" borderId="0">
      <protection locked="0"/>
    </xf>
    <xf numFmtId="182" fontId="16" fillId="0" borderId="0">
      <protection locked="0"/>
    </xf>
    <xf numFmtId="177" fontId="26" fillId="0" borderId="0">
      <protection locked="0"/>
    </xf>
    <xf numFmtId="177" fontId="26" fillId="0" borderId="0">
      <protection locked="0"/>
    </xf>
    <xf numFmtId="177" fontId="26" fillId="0" borderId="0">
      <protection locked="0"/>
    </xf>
    <xf numFmtId="177" fontId="26" fillId="0" borderId="0">
      <protection locked="0"/>
    </xf>
    <xf numFmtId="186" fontId="16" fillId="0" borderId="0">
      <protection locked="0"/>
    </xf>
    <xf numFmtId="187" fontId="16" fillId="0" borderId="0">
      <protection locked="0"/>
    </xf>
    <xf numFmtId="180" fontId="16" fillId="0" borderId="0">
      <protection locked="0"/>
    </xf>
    <xf numFmtId="181" fontId="16" fillId="0" borderId="0">
      <protection locked="0"/>
    </xf>
    <xf numFmtId="180" fontId="16" fillId="0" borderId="0">
      <protection locked="0"/>
    </xf>
    <xf numFmtId="181" fontId="16" fillId="0" borderId="0">
      <protection locked="0"/>
    </xf>
    <xf numFmtId="177" fontId="26" fillId="0" borderId="0">
      <protection locked="0"/>
    </xf>
    <xf numFmtId="189" fontId="25" fillId="0" borderId="0">
      <protection locked="0"/>
    </xf>
    <xf numFmtId="189" fontId="25" fillId="0" borderId="0">
      <protection locked="0"/>
    </xf>
    <xf numFmtId="189" fontId="25" fillId="0" borderId="0">
      <protection locked="0"/>
    </xf>
    <xf numFmtId="189" fontId="25" fillId="0" borderId="0">
      <protection locked="0"/>
    </xf>
    <xf numFmtId="177" fontId="26" fillId="0" borderId="0">
      <protection locked="0"/>
    </xf>
    <xf numFmtId="177" fontId="26" fillId="0" borderId="0">
      <protection locked="0"/>
    </xf>
    <xf numFmtId="177" fontId="26" fillId="0" borderId="0">
      <protection locked="0"/>
    </xf>
    <xf numFmtId="177" fontId="26" fillId="0" borderId="0">
      <protection locked="0"/>
    </xf>
    <xf numFmtId="177" fontId="26" fillId="0" borderId="0">
      <protection locked="0"/>
    </xf>
    <xf numFmtId="177" fontId="26" fillId="0" borderId="0">
      <protection locked="0"/>
    </xf>
    <xf numFmtId="177" fontId="26" fillId="0" borderId="0">
      <protection locked="0"/>
    </xf>
    <xf numFmtId="177" fontId="26" fillId="0" borderId="0">
      <protection locked="0"/>
    </xf>
    <xf numFmtId="177" fontId="26" fillId="0" borderId="0">
      <protection locked="0"/>
    </xf>
    <xf numFmtId="177" fontId="26" fillId="0" borderId="0">
      <protection locked="0"/>
    </xf>
    <xf numFmtId="177" fontId="26" fillId="0" borderId="0">
      <protection locked="0"/>
    </xf>
    <xf numFmtId="190" fontId="25" fillId="0" borderId="0">
      <protection locked="0"/>
    </xf>
    <xf numFmtId="177" fontId="26" fillId="0" borderId="0">
      <protection locked="0"/>
    </xf>
    <xf numFmtId="177" fontId="26" fillId="0" borderId="0">
      <protection locked="0"/>
    </xf>
    <xf numFmtId="177" fontId="26" fillId="0" borderId="0">
      <protection locked="0"/>
    </xf>
    <xf numFmtId="177" fontId="26" fillId="0" borderId="0">
      <protection locked="0"/>
    </xf>
    <xf numFmtId="177" fontId="26" fillId="0" borderId="0">
      <protection locked="0"/>
    </xf>
    <xf numFmtId="177" fontId="26" fillId="0" borderId="0">
      <protection locked="0"/>
    </xf>
    <xf numFmtId="177" fontId="26" fillId="0" borderId="0">
      <protection locked="0"/>
    </xf>
    <xf numFmtId="182" fontId="16" fillId="0" borderId="0">
      <protection locked="0"/>
    </xf>
    <xf numFmtId="43" fontId="16" fillId="0" borderId="0">
      <protection locked="0"/>
    </xf>
    <xf numFmtId="180" fontId="16" fillId="0" borderId="0">
      <protection locked="0"/>
    </xf>
    <xf numFmtId="181" fontId="16" fillId="0" borderId="0">
      <protection locked="0"/>
    </xf>
    <xf numFmtId="182" fontId="16" fillId="0" borderId="0">
      <protection locked="0"/>
    </xf>
    <xf numFmtId="183" fontId="16" fillId="0" borderId="0">
      <protection locked="0"/>
    </xf>
    <xf numFmtId="183" fontId="16" fillId="0" borderId="0">
      <protection locked="0"/>
    </xf>
    <xf numFmtId="184" fontId="24" fillId="0" borderId="0">
      <protection locked="0"/>
    </xf>
    <xf numFmtId="164" fontId="16" fillId="0" borderId="0">
      <protection locked="0"/>
    </xf>
    <xf numFmtId="185" fontId="16" fillId="0" borderId="0">
      <protection locked="0"/>
    </xf>
    <xf numFmtId="186" fontId="16" fillId="0" borderId="0">
      <protection locked="0"/>
    </xf>
    <xf numFmtId="187" fontId="16" fillId="0" borderId="0">
      <protection locked="0"/>
    </xf>
    <xf numFmtId="187" fontId="16" fillId="0" borderId="0">
      <protection locked="0"/>
    </xf>
    <xf numFmtId="43" fontId="16" fillId="0" borderId="0">
      <protection locked="0"/>
    </xf>
    <xf numFmtId="43" fontId="16" fillId="0" borderId="0">
      <protection locked="0"/>
    </xf>
    <xf numFmtId="187" fontId="16" fillId="0" borderId="0">
      <protection locked="0"/>
    </xf>
    <xf numFmtId="43" fontId="16" fillId="0" borderId="0">
      <protection locked="0"/>
    </xf>
    <xf numFmtId="43" fontId="16" fillId="0" borderId="0">
      <protection locked="0"/>
    </xf>
    <xf numFmtId="187" fontId="16" fillId="0" borderId="0">
      <protection locked="0"/>
    </xf>
    <xf numFmtId="187" fontId="16" fillId="0" borderId="0">
      <protection locked="0"/>
    </xf>
    <xf numFmtId="187" fontId="16" fillId="0" borderId="0">
      <protection locked="0"/>
    </xf>
    <xf numFmtId="187" fontId="16" fillId="0" borderId="0">
      <protection locked="0"/>
    </xf>
    <xf numFmtId="43" fontId="16" fillId="0" borderId="0">
      <protection locked="0"/>
    </xf>
    <xf numFmtId="186" fontId="16" fillId="0" borderId="0">
      <protection locked="0"/>
    </xf>
    <xf numFmtId="43" fontId="16" fillId="0" borderId="0">
      <protection locked="0"/>
    </xf>
    <xf numFmtId="164" fontId="16" fillId="0" borderId="0">
      <protection locked="0"/>
    </xf>
    <xf numFmtId="184" fontId="24" fillId="0" borderId="0">
      <protection locked="0"/>
    </xf>
    <xf numFmtId="184" fontId="24" fillId="0" borderId="0">
      <protection locked="0"/>
    </xf>
    <xf numFmtId="184" fontId="24" fillId="0" borderId="0">
      <protection locked="0"/>
    </xf>
    <xf numFmtId="184" fontId="24" fillId="0" borderId="0">
      <protection locked="0"/>
    </xf>
    <xf numFmtId="184" fontId="24" fillId="0" borderId="0">
      <protection locked="0"/>
    </xf>
    <xf numFmtId="184" fontId="24" fillId="0" borderId="0">
      <protection locked="0"/>
    </xf>
    <xf numFmtId="184" fontId="24" fillId="0" borderId="0">
      <protection locked="0"/>
    </xf>
    <xf numFmtId="187" fontId="16" fillId="0" borderId="0">
      <protection locked="0"/>
    </xf>
    <xf numFmtId="188" fontId="16" fillId="0" borderId="0">
      <protection locked="0"/>
    </xf>
    <xf numFmtId="184" fontId="24" fillId="0" borderId="0">
      <protection locked="0"/>
    </xf>
    <xf numFmtId="184" fontId="24" fillId="0" borderId="0">
      <protection locked="0"/>
    </xf>
    <xf numFmtId="184" fontId="24" fillId="0" borderId="0">
      <protection locked="0"/>
    </xf>
    <xf numFmtId="187" fontId="16" fillId="0" borderId="0">
      <protection locked="0"/>
    </xf>
    <xf numFmtId="187" fontId="16" fillId="0" borderId="0">
      <protection locked="0"/>
    </xf>
    <xf numFmtId="187" fontId="16" fillId="0" borderId="0">
      <protection locked="0"/>
    </xf>
    <xf numFmtId="187" fontId="16" fillId="0" borderId="0">
      <protection locked="0"/>
    </xf>
    <xf numFmtId="187" fontId="16" fillId="0" borderId="0">
      <protection locked="0"/>
    </xf>
    <xf numFmtId="187" fontId="16" fillId="0" borderId="0">
      <protection locked="0"/>
    </xf>
    <xf numFmtId="187" fontId="16" fillId="0" borderId="0">
      <protection locked="0"/>
    </xf>
    <xf numFmtId="187" fontId="16" fillId="0" borderId="0">
      <protection locked="0"/>
    </xf>
    <xf numFmtId="43" fontId="16" fillId="0" borderId="0">
      <protection locked="0"/>
    </xf>
    <xf numFmtId="187" fontId="16" fillId="0" borderId="0">
      <protection locked="0"/>
    </xf>
    <xf numFmtId="187" fontId="16" fillId="0" borderId="0">
      <protection locked="0"/>
    </xf>
    <xf numFmtId="187" fontId="16" fillId="0" borderId="0">
      <protection locked="0"/>
    </xf>
    <xf numFmtId="186" fontId="16" fillId="0" borderId="0">
      <protection locked="0"/>
    </xf>
    <xf numFmtId="186" fontId="16" fillId="0" borderId="0">
      <protection locked="0"/>
    </xf>
    <xf numFmtId="177" fontId="26" fillId="0" borderId="0">
      <protection locked="0"/>
    </xf>
    <xf numFmtId="179" fontId="16" fillId="0" borderId="0">
      <protection locked="0"/>
    </xf>
    <xf numFmtId="177" fontId="26" fillId="0" borderId="0">
      <protection locked="0"/>
    </xf>
    <xf numFmtId="189" fontId="25" fillId="0" borderId="0">
      <protection locked="0"/>
    </xf>
    <xf numFmtId="190" fontId="25" fillId="0" borderId="0">
      <protection locked="0"/>
    </xf>
    <xf numFmtId="179" fontId="16" fillId="0" borderId="0">
      <protection locked="0"/>
    </xf>
    <xf numFmtId="177" fontId="26" fillId="0" borderId="0">
      <protection locked="0"/>
    </xf>
    <xf numFmtId="177" fontId="26" fillId="0" borderId="0">
      <protection locked="0"/>
    </xf>
    <xf numFmtId="177" fontId="26" fillId="0" borderId="0">
      <protection locked="0"/>
    </xf>
    <xf numFmtId="191" fontId="25" fillId="0" borderId="0">
      <protection locked="0"/>
    </xf>
    <xf numFmtId="192" fontId="16" fillId="0" borderId="0">
      <protection locked="0"/>
    </xf>
    <xf numFmtId="193" fontId="16" fillId="0" borderId="0">
      <protection locked="0"/>
    </xf>
    <xf numFmtId="177" fontId="16" fillId="0" borderId="0">
      <protection locked="0"/>
    </xf>
    <xf numFmtId="192" fontId="16" fillId="0" borderId="0">
      <protection locked="0"/>
    </xf>
    <xf numFmtId="193" fontId="16" fillId="0" borderId="0">
      <protection locked="0"/>
    </xf>
    <xf numFmtId="177" fontId="26" fillId="0" borderId="0">
      <protection locked="0"/>
    </xf>
    <xf numFmtId="194" fontId="16" fillId="0" borderId="0">
      <protection locked="0"/>
    </xf>
    <xf numFmtId="168" fontId="16" fillId="0" borderId="0">
      <protection locked="0"/>
    </xf>
    <xf numFmtId="168" fontId="16" fillId="0" borderId="0">
      <protection locked="0"/>
    </xf>
    <xf numFmtId="177" fontId="26" fillId="0" borderId="0">
      <protection locked="0"/>
    </xf>
    <xf numFmtId="177" fontId="26" fillId="0" borderId="0">
      <protection locked="0"/>
    </xf>
    <xf numFmtId="176" fontId="25" fillId="0" borderId="0">
      <protection locked="0"/>
    </xf>
    <xf numFmtId="191" fontId="25" fillId="0" borderId="0">
      <protection locked="0"/>
    </xf>
    <xf numFmtId="177" fontId="16" fillId="0" borderId="0">
      <protection locked="0"/>
    </xf>
    <xf numFmtId="180" fontId="16" fillId="0" borderId="0">
      <protection locked="0"/>
    </xf>
    <xf numFmtId="181" fontId="16" fillId="0" borderId="0">
      <protection locked="0"/>
    </xf>
    <xf numFmtId="176" fontId="25" fillId="0" borderId="0">
      <protection locked="0"/>
    </xf>
    <xf numFmtId="177" fontId="26" fillId="0" borderId="0">
      <protection locked="0"/>
    </xf>
    <xf numFmtId="191" fontId="25" fillId="0" borderId="0">
      <protection locked="0"/>
    </xf>
    <xf numFmtId="177" fontId="16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65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91" fontId="25" fillId="0" borderId="0">
      <protection locked="0"/>
    </xf>
    <xf numFmtId="176" fontId="25" fillId="0" borderId="0">
      <protection locked="0"/>
    </xf>
    <xf numFmtId="192" fontId="16" fillId="0" borderId="0">
      <protection locked="0"/>
    </xf>
    <xf numFmtId="193" fontId="16" fillId="0" borderId="0">
      <protection locked="0"/>
    </xf>
    <xf numFmtId="192" fontId="16" fillId="0" borderId="0">
      <protection locked="0"/>
    </xf>
    <xf numFmtId="193" fontId="16" fillId="0" borderId="0">
      <protection locked="0"/>
    </xf>
    <xf numFmtId="176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76" fontId="25" fillId="0" borderId="0">
      <protection locked="0"/>
    </xf>
    <xf numFmtId="197" fontId="25" fillId="0" borderId="0">
      <protection locked="0"/>
    </xf>
    <xf numFmtId="195" fontId="16" fillId="0" borderId="0">
      <protection locked="0"/>
    </xf>
    <xf numFmtId="196" fontId="16" fillId="0" borderId="0">
      <protection locked="0"/>
    </xf>
    <xf numFmtId="198" fontId="25" fillId="0" borderId="0">
      <protection locked="0"/>
    </xf>
    <xf numFmtId="176" fontId="25" fillId="0" borderId="0">
      <protection locked="0"/>
    </xf>
    <xf numFmtId="198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91" fontId="25" fillId="0" borderId="0">
      <protection locked="0"/>
    </xf>
    <xf numFmtId="176" fontId="25" fillId="0" borderId="0">
      <protection locked="0"/>
    </xf>
    <xf numFmtId="192" fontId="16" fillId="0" borderId="0">
      <protection locked="0"/>
    </xf>
    <xf numFmtId="193" fontId="16" fillId="0" borderId="0">
      <protection locked="0"/>
    </xf>
    <xf numFmtId="192" fontId="16" fillId="0" borderId="0">
      <protection locked="0"/>
    </xf>
    <xf numFmtId="193" fontId="16" fillId="0" borderId="0">
      <protection locked="0"/>
    </xf>
    <xf numFmtId="176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77" fontId="26" fillId="0" borderId="0">
      <protection locked="0"/>
    </xf>
    <xf numFmtId="191" fontId="25" fillId="0" borderId="0">
      <protection locked="0"/>
    </xf>
    <xf numFmtId="177" fontId="16" fillId="0" borderId="0">
      <protection locked="0"/>
    </xf>
    <xf numFmtId="180" fontId="16" fillId="0" borderId="0">
      <protection locked="0"/>
    </xf>
    <xf numFmtId="181" fontId="16" fillId="0" borderId="0">
      <protection locked="0"/>
    </xf>
    <xf numFmtId="176" fontId="25" fillId="0" borderId="0">
      <protection locked="0"/>
    </xf>
    <xf numFmtId="177" fontId="26" fillId="0" borderId="0">
      <protection locked="0"/>
    </xf>
    <xf numFmtId="191" fontId="25" fillId="0" borderId="0">
      <protection locked="0"/>
    </xf>
    <xf numFmtId="177" fontId="16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65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91" fontId="25" fillId="0" borderId="0">
      <protection locked="0"/>
    </xf>
    <xf numFmtId="176" fontId="25" fillId="0" borderId="0">
      <protection locked="0"/>
    </xf>
    <xf numFmtId="192" fontId="16" fillId="0" borderId="0">
      <protection locked="0"/>
    </xf>
    <xf numFmtId="193" fontId="16" fillId="0" borderId="0">
      <protection locked="0"/>
    </xf>
    <xf numFmtId="192" fontId="16" fillId="0" borderId="0">
      <protection locked="0"/>
    </xf>
    <xf numFmtId="193" fontId="16" fillId="0" borderId="0">
      <protection locked="0"/>
    </xf>
    <xf numFmtId="176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76" fontId="25" fillId="0" borderId="0">
      <protection locked="0"/>
    </xf>
    <xf numFmtId="197" fontId="25" fillId="0" borderId="0">
      <protection locked="0"/>
    </xf>
    <xf numFmtId="195" fontId="16" fillId="0" borderId="0">
      <protection locked="0"/>
    </xf>
    <xf numFmtId="196" fontId="16" fillId="0" borderId="0">
      <protection locked="0"/>
    </xf>
    <xf numFmtId="176" fontId="25" fillId="0" borderId="0">
      <protection locked="0"/>
    </xf>
    <xf numFmtId="198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91" fontId="25" fillId="0" borderId="0">
      <protection locked="0"/>
    </xf>
    <xf numFmtId="176" fontId="25" fillId="0" borderId="0">
      <protection locked="0"/>
    </xf>
    <xf numFmtId="192" fontId="16" fillId="0" borderId="0">
      <protection locked="0"/>
    </xf>
    <xf numFmtId="193" fontId="16" fillId="0" borderId="0">
      <protection locked="0"/>
    </xf>
    <xf numFmtId="192" fontId="16" fillId="0" borderId="0">
      <protection locked="0"/>
    </xf>
    <xf numFmtId="193" fontId="16" fillId="0" borderId="0">
      <protection locked="0"/>
    </xf>
    <xf numFmtId="176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77" fontId="16" fillId="0" borderId="0">
      <protection locked="0"/>
    </xf>
    <xf numFmtId="180" fontId="16" fillId="0" borderId="0">
      <protection locked="0"/>
    </xf>
    <xf numFmtId="181" fontId="16" fillId="0" borderId="0">
      <protection locked="0"/>
    </xf>
    <xf numFmtId="176" fontId="25" fillId="0" borderId="0">
      <protection locked="0"/>
    </xf>
    <xf numFmtId="177" fontId="26" fillId="0" borderId="0">
      <protection locked="0"/>
    </xf>
    <xf numFmtId="191" fontId="25" fillId="0" borderId="0">
      <protection locked="0"/>
    </xf>
    <xf numFmtId="177" fontId="16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65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91" fontId="25" fillId="0" borderId="0">
      <protection locked="0"/>
    </xf>
    <xf numFmtId="176" fontId="25" fillId="0" borderId="0">
      <protection locked="0"/>
    </xf>
    <xf numFmtId="192" fontId="16" fillId="0" borderId="0">
      <protection locked="0"/>
    </xf>
    <xf numFmtId="193" fontId="16" fillId="0" borderId="0">
      <protection locked="0"/>
    </xf>
    <xf numFmtId="192" fontId="16" fillId="0" borderId="0">
      <protection locked="0"/>
    </xf>
    <xf numFmtId="193" fontId="16" fillId="0" borderId="0">
      <protection locked="0"/>
    </xf>
    <xf numFmtId="176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76" fontId="25" fillId="0" borderId="0">
      <protection locked="0"/>
    </xf>
    <xf numFmtId="197" fontId="25" fillId="0" borderId="0">
      <protection locked="0"/>
    </xf>
    <xf numFmtId="195" fontId="16" fillId="0" borderId="0">
      <protection locked="0"/>
    </xf>
    <xf numFmtId="196" fontId="16" fillId="0" borderId="0">
      <protection locked="0"/>
    </xf>
    <xf numFmtId="198" fontId="25" fillId="0" borderId="0">
      <protection locked="0"/>
    </xf>
    <xf numFmtId="176" fontId="25" fillId="0" borderId="0">
      <protection locked="0"/>
    </xf>
    <xf numFmtId="198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91" fontId="25" fillId="0" borderId="0">
      <protection locked="0"/>
    </xf>
    <xf numFmtId="176" fontId="25" fillId="0" borderId="0">
      <protection locked="0"/>
    </xf>
    <xf numFmtId="192" fontId="16" fillId="0" borderId="0">
      <protection locked="0"/>
    </xf>
    <xf numFmtId="193" fontId="16" fillId="0" borderId="0">
      <protection locked="0"/>
    </xf>
    <xf numFmtId="192" fontId="16" fillId="0" borderId="0">
      <protection locked="0"/>
    </xf>
    <xf numFmtId="193" fontId="16" fillId="0" borderId="0">
      <protection locked="0"/>
    </xf>
    <xf numFmtId="176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77" fontId="16" fillId="0" borderId="0">
      <protection locked="0"/>
    </xf>
    <xf numFmtId="180" fontId="16" fillId="0" borderId="0">
      <protection locked="0"/>
    </xf>
    <xf numFmtId="181" fontId="16" fillId="0" borderId="0">
      <protection locked="0"/>
    </xf>
    <xf numFmtId="176" fontId="25" fillId="0" borderId="0">
      <protection locked="0"/>
    </xf>
    <xf numFmtId="177" fontId="26" fillId="0" borderId="0">
      <protection locked="0"/>
    </xf>
    <xf numFmtId="191" fontId="25" fillId="0" borderId="0">
      <protection locked="0"/>
    </xf>
    <xf numFmtId="177" fontId="16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65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91" fontId="25" fillId="0" borderId="0">
      <protection locked="0"/>
    </xf>
    <xf numFmtId="176" fontId="25" fillId="0" borderId="0">
      <protection locked="0"/>
    </xf>
    <xf numFmtId="192" fontId="16" fillId="0" borderId="0">
      <protection locked="0"/>
    </xf>
    <xf numFmtId="193" fontId="16" fillId="0" borderId="0">
      <protection locked="0"/>
    </xf>
    <xf numFmtId="192" fontId="16" fillId="0" borderId="0">
      <protection locked="0"/>
    </xf>
    <xf numFmtId="193" fontId="16" fillId="0" borderId="0">
      <protection locked="0"/>
    </xf>
    <xf numFmtId="176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76" fontId="25" fillId="0" borderId="0">
      <protection locked="0"/>
    </xf>
    <xf numFmtId="197" fontId="25" fillId="0" borderId="0">
      <protection locked="0"/>
    </xf>
    <xf numFmtId="195" fontId="16" fillId="0" borderId="0">
      <protection locked="0"/>
    </xf>
    <xf numFmtId="196" fontId="16" fillId="0" borderId="0">
      <protection locked="0"/>
    </xf>
    <xf numFmtId="176" fontId="25" fillId="0" borderId="0">
      <protection locked="0"/>
    </xf>
    <xf numFmtId="198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91" fontId="25" fillId="0" borderId="0">
      <protection locked="0"/>
    </xf>
    <xf numFmtId="176" fontId="25" fillId="0" borderId="0">
      <protection locked="0"/>
    </xf>
    <xf numFmtId="192" fontId="16" fillId="0" borderId="0">
      <protection locked="0"/>
    </xf>
    <xf numFmtId="193" fontId="16" fillId="0" borderId="0">
      <protection locked="0"/>
    </xf>
    <xf numFmtId="192" fontId="16" fillId="0" borderId="0">
      <protection locked="0"/>
    </xf>
    <xf numFmtId="193" fontId="16" fillId="0" borderId="0">
      <protection locked="0"/>
    </xf>
    <xf numFmtId="176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77" fontId="26" fillId="0" borderId="0">
      <protection locked="0"/>
    </xf>
    <xf numFmtId="177" fontId="16" fillId="0" borderId="0">
      <protection locked="0"/>
    </xf>
    <xf numFmtId="195" fontId="16" fillId="0" borderId="0">
      <protection locked="0"/>
    </xf>
    <xf numFmtId="196" fontId="16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97" fontId="25" fillId="0" borderId="0">
      <protection locked="0"/>
    </xf>
    <xf numFmtId="176" fontId="25" fillId="0" borderId="0">
      <protection locked="0"/>
    </xf>
    <xf numFmtId="165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91" fontId="25" fillId="0" borderId="0">
      <protection locked="0"/>
    </xf>
    <xf numFmtId="176" fontId="25" fillId="0" borderId="0">
      <protection locked="0"/>
    </xf>
    <xf numFmtId="192" fontId="16" fillId="0" borderId="0">
      <protection locked="0"/>
    </xf>
    <xf numFmtId="193" fontId="16" fillId="0" borderId="0">
      <protection locked="0"/>
    </xf>
    <xf numFmtId="192" fontId="16" fillId="0" borderId="0">
      <protection locked="0"/>
    </xf>
    <xf numFmtId="193" fontId="16" fillId="0" borderId="0">
      <protection locked="0"/>
    </xf>
    <xf numFmtId="176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77" fontId="26" fillId="0" borderId="0">
      <protection locked="0"/>
    </xf>
    <xf numFmtId="177" fontId="26" fillId="0" borderId="0">
      <protection locked="0"/>
    </xf>
    <xf numFmtId="177" fontId="26" fillId="0" borderId="0">
      <protection locked="0"/>
    </xf>
    <xf numFmtId="179" fontId="16" fillId="0" borderId="0">
      <protection locked="0"/>
    </xf>
    <xf numFmtId="179" fontId="16" fillId="0" borderId="0">
      <protection locked="0"/>
    </xf>
    <xf numFmtId="179" fontId="16" fillId="0" borderId="0">
      <protection locked="0"/>
    </xf>
    <xf numFmtId="179" fontId="16" fillId="0" borderId="0">
      <protection locked="0"/>
    </xf>
    <xf numFmtId="43" fontId="16" fillId="0" borderId="0">
      <protection locked="0"/>
    </xf>
    <xf numFmtId="41" fontId="16" fillId="0" borderId="0">
      <protection locked="0"/>
    </xf>
    <xf numFmtId="177" fontId="26" fillId="0" borderId="0">
      <protection locked="0"/>
    </xf>
    <xf numFmtId="177" fontId="26" fillId="0" borderId="0">
      <protection locked="0"/>
    </xf>
    <xf numFmtId="177" fontId="26" fillId="0" borderId="0">
      <protection locked="0"/>
    </xf>
    <xf numFmtId="198" fontId="25" fillId="0" borderId="0">
      <protection locked="0"/>
    </xf>
    <xf numFmtId="177" fontId="26" fillId="0" borderId="0">
      <protection locked="0"/>
    </xf>
    <xf numFmtId="199" fontId="16" fillId="0" borderId="0">
      <protection locked="0"/>
    </xf>
    <xf numFmtId="193" fontId="16" fillId="0" borderId="0">
      <protection locked="0"/>
    </xf>
    <xf numFmtId="200" fontId="16" fillId="0" borderId="0">
      <protection locked="0"/>
    </xf>
    <xf numFmtId="177" fontId="26" fillId="0" borderId="0">
      <protection locked="0"/>
    </xf>
    <xf numFmtId="186" fontId="16" fillId="0" borderId="0">
      <protection locked="0"/>
    </xf>
    <xf numFmtId="187" fontId="16" fillId="0" borderId="0">
      <protection locked="0"/>
    </xf>
    <xf numFmtId="180" fontId="16" fillId="0" borderId="0">
      <protection locked="0"/>
    </xf>
    <xf numFmtId="181" fontId="16" fillId="0" borderId="0">
      <protection locked="0"/>
    </xf>
    <xf numFmtId="180" fontId="16" fillId="0" borderId="0">
      <protection locked="0"/>
    </xf>
    <xf numFmtId="181" fontId="16" fillId="0" borderId="0">
      <protection locked="0"/>
    </xf>
    <xf numFmtId="189" fontId="25" fillId="0" borderId="0">
      <protection locked="0"/>
    </xf>
    <xf numFmtId="189" fontId="25" fillId="0" borderId="0">
      <protection locked="0"/>
    </xf>
    <xf numFmtId="189" fontId="25" fillId="0" borderId="0">
      <protection locked="0"/>
    </xf>
    <xf numFmtId="189" fontId="25" fillId="0" borderId="0">
      <protection locked="0"/>
    </xf>
    <xf numFmtId="190" fontId="25" fillId="0" borderId="0">
      <protection locked="0"/>
    </xf>
    <xf numFmtId="182" fontId="16" fillId="0" borderId="0">
      <protection locked="0"/>
    </xf>
    <xf numFmtId="177" fontId="26" fillId="0" borderId="0">
      <protection locked="0"/>
    </xf>
    <xf numFmtId="177" fontId="26" fillId="0" borderId="0">
      <protection locked="0"/>
    </xf>
    <xf numFmtId="177" fontId="26" fillId="0" borderId="0">
      <protection locked="0"/>
    </xf>
    <xf numFmtId="177" fontId="26" fillId="0" borderId="0">
      <protection locked="0"/>
    </xf>
    <xf numFmtId="177" fontId="26" fillId="0" borderId="0">
      <protection locked="0"/>
    </xf>
    <xf numFmtId="177" fontId="26" fillId="0" borderId="0">
      <protection locked="0"/>
    </xf>
    <xf numFmtId="177" fontId="26" fillId="0" borderId="0">
      <protection locked="0"/>
    </xf>
    <xf numFmtId="177" fontId="26" fillId="0" borderId="0">
      <protection locked="0"/>
    </xf>
    <xf numFmtId="179" fontId="16" fillId="0" borderId="0">
      <protection locked="0"/>
    </xf>
    <xf numFmtId="177" fontId="26" fillId="0" borderId="0">
      <protection locked="0"/>
    </xf>
    <xf numFmtId="201" fontId="16" fillId="0" borderId="0">
      <protection locked="0"/>
    </xf>
    <xf numFmtId="177" fontId="26" fillId="0" borderId="0">
      <protection locked="0"/>
    </xf>
    <xf numFmtId="177" fontId="26" fillId="0" borderId="0">
      <protection locked="0"/>
    </xf>
    <xf numFmtId="179" fontId="16" fillId="0" borderId="0">
      <protection locked="0"/>
    </xf>
    <xf numFmtId="179" fontId="16" fillId="0" borderId="0">
      <protection locked="0"/>
    </xf>
    <xf numFmtId="179" fontId="16" fillId="0" borderId="0">
      <protection locked="0"/>
    </xf>
    <xf numFmtId="179" fontId="16" fillId="0" borderId="0">
      <protection locked="0"/>
    </xf>
    <xf numFmtId="179" fontId="16" fillId="0" borderId="0">
      <protection locked="0"/>
    </xf>
    <xf numFmtId="179" fontId="16" fillId="0" borderId="0">
      <protection locked="0"/>
    </xf>
    <xf numFmtId="179" fontId="16" fillId="0" borderId="0">
      <protection locked="0"/>
    </xf>
    <xf numFmtId="179" fontId="16" fillId="0" borderId="0">
      <protection locked="0"/>
    </xf>
    <xf numFmtId="177" fontId="26" fillId="0" borderId="0">
      <protection locked="0"/>
    </xf>
    <xf numFmtId="179" fontId="16" fillId="0" borderId="0">
      <protection locked="0"/>
    </xf>
    <xf numFmtId="179" fontId="16" fillId="0" borderId="0">
      <protection locked="0"/>
    </xf>
    <xf numFmtId="179" fontId="16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77" fontId="16" fillId="0" borderId="0">
      <protection locked="0"/>
    </xf>
    <xf numFmtId="180" fontId="16" fillId="0" borderId="0">
      <protection locked="0"/>
    </xf>
    <xf numFmtId="181" fontId="16" fillId="0" borderId="0">
      <protection locked="0"/>
    </xf>
    <xf numFmtId="176" fontId="25" fillId="0" borderId="0">
      <protection locked="0"/>
    </xf>
    <xf numFmtId="177" fontId="26" fillId="0" borderId="0">
      <protection locked="0"/>
    </xf>
    <xf numFmtId="191" fontId="25" fillId="0" borderId="0">
      <protection locked="0"/>
    </xf>
    <xf numFmtId="177" fontId="16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65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91" fontId="25" fillId="0" borderId="0">
      <protection locked="0"/>
    </xf>
    <xf numFmtId="176" fontId="25" fillId="0" borderId="0">
      <protection locked="0"/>
    </xf>
    <xf numFmtId="192" fontId="16" fillId="0" borderId="0">
      <protection locked="0"/>
    </xf>
    <xf numFmtId="193" fontId="16" fillId="0" borderId="0">
      <protection locked="0"/>
    </xf>
    <xf numFmtId="192" fontId="16" fillId="0" borderId="0">
      <protection locked="0"/>
    </xf>
    <xf numFmtId="193" fontId="16" fillId="0" borderId="0">
      <protection locked="0"/>
    </xf>
    <xf numFmtId="176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76" fontId="25" fillId="0" borderId="0">
      <protection locked="0"/>
    </xf>
    <xf numFmtId="197" fontId="25" fillId="0" borderId="0">
      <protection locked="0"/>
    </xf>
    <xf numFmtId="195" fontId="16" fillId="0" borderId="0">
      <protection locked="0"/>
    </xf>
    <xf numFmtId="196" fontId="16" fillId="0" borderId="0">
      <protection locked="0"/>
    </xf>
    <xf numFmtId="176" fontId="25" fillId="0" borderId="0">
      <protection locked="0"/>
    </xf>
    <xf numFmtId="198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91" fontId="25" fillId="0" borderId="0">
      <protection locked="0"/>
    </xf>
    <xf numFmtId="176" fontId="25" fillId="0" borderId="0">
      <protection locked="0"/>
    </xf>
    <xf numFmtId="192" fontId="16" fillId="0" borderId="0">
      <protection locked="0"/>
    </xf>
    <xf numFmtId="193" fontId="16" fillId="0" borderId="0">
      <protection locked="0"/>
    </xf>
    <xf numFmtId="192" fontId="16" fillId="0" borderId="0">
      <protection locked="0"/>
    </xf>
    <xf numFmtId="193" fontId="16" fillId="0" borderId="0">
      <protection locked="0"/>
    </xf>
    <xf numFmtId="176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77" fontId="16" fillId="0" borderId="0">
      <protection locked="0"/>
    </xf>
    <xf numFmtId="180" fontId="16" fillId="0" borderId="0">
      <protection locked="0"/>
    </xf>
    <xf numFmtId="181" fontId="16" fillId="0" borderId="0">
      <protection locked="0"/>
    </xf>
    <xf numFmtId="176" fontId="25" fillId="0" borderId="0">
      <protection locked="0"/>
    </xf>
    <xf numFmtId="177" fontId="26" fillId="0" borderId="0">
      <protection locked="0"/>
    </xf>
    <xf numFmtId="191" fontId="25" fillId="0" borderId="0">
      <protection locked="0"/>
    </xf>
    <xf numFmtId="177" fontId="16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65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91" fontId="25" fillId="0" borderId="0">
      <protection locked="0"/>
    </xf>
    <xf numFmtId="176" fontId="25" fillId="0" borderId="0">
      <protection locked="0"/>
    </xf>
    <xf numFmtId="192" fontId="16" fillId="0" borderId="0">
      <protection locked="0"/>
    </xf>
    <xf numFmtId="193" fontId="16" fillId="0" borderId="0">
      <protection locked="0"/>
    </xf>
    <xf numFmtId="192" fontId="16" fillId="0" borderId="0">
      <protection locked="0"/>
    </xf>
    <xf numFmtId="193" fontId="16" fillId="0" borderId="0">
      <protection locked="0"/>
    </xf>
    <xf numFmtId="176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76" fontId="25" fillId="0" borderId="0">
      <protection locked="0"/>
    </xf>
    <xf numFmtId="197" fontId="25" fillId="0" borderId="0">
      <protection locked="0"/>
    </xf>
    <xf numFmtId="195" fontId="16" fillId="0" borderId="0">
      <protection locked="0"/>
    </xf>
    <xf numFmtId="196" fontId="16" fillId="0" borderId="0">
      <protection locked="0"/>
    </xf>
    <xf numFmtId="198" fontId="25" fillId="0" borderId="0">
      <protection locked="0"/>
    </xf>
    <xf numFmtId="176" fontId="25" fillId="0" borderId="0">
      <protection locked="0"/>
    </xf>
    <xf numFmtId="198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91" fontId="25" fillId="0" borderId="0">
      <protection locked="0"/>
    </xf>
    <xf numFmtId="176" fontId="25" fillId="0" borderId="0">
      <protection locked="0"/>
    </xf>
    <xf numFmtId="192" fontId="16" fillId="0" borderId="0">
      <protection locked="0"/>
    </xf>
    <xf numFmtId="193" fontId="16" fillId="0" borderId="0">
      <protection locked="0"/>
    </xf>
    <xf numFmtId="192" fontId="16" fillId="0" borderId="0">
      <protection locked="0"/>
    </xf>
    <xf numFmtId="193" fontId="16" fillId="0" borderId="0">
      <protection locked="0"/>
    </xf>
    <xf numFmtId="176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91" fontId="25" fillId="0" borderId="0">
      <protection locked="0"/>
    </xf>
    <xf numFmtId="183" fontId="16" fillId="0" borderId="0">
      <protection locked="0"/>
    </xf>
    <xf numFmtId="177" fontId="26" fillId="0" borderId="0">
      <protection locked="0"/>
    </xf>
    <xf numFmtId="177" fontId="26" fillId="0" borderId="0">
      <protection locked="0"/>
    </xf>
    <xf numFmtId="177" fontId="26" fillId="0" borderId="0">
      <protection locked="0"/>
    </xf>
    <xf numFmtId="177" fontId="27" fillId="0" borderId="0">
      <protection locked="0"/>
    </xf>
    <xf numFmtId="177" fontId="27" fillId="0" borderId="0">
      <protection locked="0"/>
    </xf>
    <xf numFmtId="187" fontId="16" fillId="0" borderId="0">
      <protection locked="0"/>
    </xf>
    <xf numFmtId="182" fontId="16" fillId="0" borderId="0">
      <protection locked="0"/>
    </xf>
    <xf numFmtId="201" fontId="16" fillId="0" borderId="0">
      <protection locked="0"/>
    </xf>
    <xf numFmtId="177" fontId="17" fillId="0" borderId="0">
      <protection locked="0"/>
    </xf>
    <xf numFmtId="177" fontId="17" fillId="0" borderId="0">
      <protection locked="0"/>
    </xf>
    <xf numFmtId="179" fontId="16" fillId="0" borderId="0">
      <protection locked="0"/>
    </xf>
    <xf numFmtId="179" fontId="16" fillId="0" borderId="0">
      <protection locked="0"/>
    </xf>
    <xf numFmtId="179" fontId="16" fillId="0" borderId="0">
      <protection locked="0"/>
    </xf>
    <xf numFmtId="179" fontId="16" fillId="0" borderId="0">
      <protection locked="0"/>
    </xf>
    <xf numFmtId="179" fontId="16" fillId="0" borderId="0">
      <protection locked="0"/>
    </xf>
    <xf numFmtId="179" fontId="16" fillId="0" borderId="0">
      <protection locked="0"/>
    </xf>
    <xf numFmtId="179" fontId="16" fillId="0" borderId="0">
      <protection locked="0"/>
    </xf>
    <xf numFmtId="179" fontId="16" fillId="0" borderId="0">
      <protection locked="0"/>
    </xf>
    <xf numFmtId="177" fontId="17" fillId="0" borderId="0">
      <protection locked="0"/>
    </xf>
    <xf numFmtId="179" fontId="16" fillId="0" borderId="0">
      <protection locked="0"/>
    </xf>
    <xf numFmtId="179" fontId="16" fillId="0" borderId="0">
      <protection locked="0"/>
    </xf>
    <xf numFmtId="179" fontId="16" fillId="0" borderId="0">
      <protection locked="0"/>
    </xf>
    <xf numFmtId="183" fontId="16" fillId="0" borderId="0">
      <protection locked="0"/>
    </xf>
    <xf numFmtId="177" fontId="17" fillId="0" borderId="0">
      <protection locked="0"/>
    </xf>
    <xf numFmtId="177" fontId="17" fillId="0" borderId="0">
      <protection locked="0"/>
    </xf>
    <xf numFmtId="177" fontId="17" fillId="0" borderId="0">
      <protection locked="0"/>
    </xf>
    <xf numFmtId="177" fontId="27" fillId="0" borderId="0">
      <protection locked="0"/>
    </xf>
    <xf numFmtId="177" fontId="27" fillId="0" borderId="0">
      <protection locked="0"/>
    </xf>
    <xf numFmtId="187" fontId="16" fillId="0" borderId="0">
      <protection locked="0"/>
    </xf>
    <xf numFmtId="182" fontId="16" fillId="0" borderId="0">
      <protection locked="0"/>
    </xf>
    <xf numFmtId="176" fontId="28" fillId="0" borderId="0"/>
    <xf numFmtId="0" fontId="29" fillId="0" borderId="0"/>
    <xf numFmtId="176" fontId="17" fillId="0" borderId="0">
      <protection locked="0"/>
    </xf>
    <xf numFmtId="176" fontId="17" fillId="0" borderId="0">
      <protection locked="0"/>
    </xf>
    <xf numFmtId="177" fontId="17" fillId="0" borderId="0">
      <protection locked="0"/>
    </xf>
    <xf numFmtId="177" fontId="17" fillId="0" borderId="0">
      <protection locked="0"/>
    </xf>
    <xf numFmtId="176" fontId="17" fillId="0" borderId="0">
      <protection locked="0"/>
    </xf>
    <xf numFmtId="176" fontId="17" fillId="0" borderId="0">
      <protection locked="0"/>
    </xf>
    <xf numFmtId="0" fontId="18" fillId="0" borderId="0"/>
    <xf numFmtId="0" fontId="16" fillId="0" borderId="0"/>
    <xf numFmtId="0" fontId="30" fillId="0" borderId="0"/>
    <xf numFmtId="0" fontId="18" fillId="0" borderId="0"/>
    <xf numFmtId="0" fontId="16" fillId="0" borderId="0"/>
    <xf numFmtId="0" fontId="31" fillId="0" borderId="0"/>
    <xf numFmtId="202" fontId="19" fillId="0" borderId="0">
      <alignment horizontal="center"/>
    </xf>
    <xf numFmtId="9" fontId="32" fillId="0" borderId="0" applyFont="0" applyFill="0" applyBorder="0" applyAlignment="0" applyProtection="0"/>
    <xf numFmtId="203" fontId="33" fillId="0" borderId="0">
      <alignment horizontal="center"/>
    </xf>
    <xf numFmtId="204" fontId="19" fillId="0" borderId="0">
      <alignment horizontal="center"/>
    </xf>
    <xf numFmtId="176" fontId="19" fillId="0" borderId="0">
      <protection locked="0"/>
    </xf>
    <xf numFmtId="205" fontId="19" fillId="0" borderId="0">
      <alignment horizontal="center"/>
    </xf>
    <xf numFmtId="0" fontId="16" fillId="0" borderId="0">
      <alignment horizontal="center" vertical="center"/>
    </xf>
    <xf numFmtId="0" fontId="16" fillId="0" borderId="7" applyBorder="0">
      <alignment horizontal="center" vertical="center"/>
    </xf>
    <xf numFmtId="0" fontId="25" fillId="0" borderId="6" applyBorder="0"/>
    <xf numFmtId="194" fontId="18" fillId="0" borderId="0" applyFont="0" applyFill="0" applyBorder="0" applyAlignment="0" applyProtection="0"/>
    <xf numFmtId="206" fontId="18" fillId="0" borderId="0" applyFont="0" applyFill="0" applyBorder="0" applyAlignment="0" applyProtection="0"/>
    <xf numFmtId="0" fontId="34" fillId="0" borderId="0">
      <alignment horizontal="center" wrapText="1"/>
      <protection locked="0"/>
    </xf>
    <xf numFmtId="0" fontId="16" fillId="0" borderId="0" applyFill="0" applyBorder="0">
      <alignment vertical="center"/>
    </xf>
    <xf numFmtId="0" fontId="16" fillId="0" borderId="10" applyNumberFormat="0" applyFill="0" applyAlignment="0" applyProtection="0"/>
    <xf numFmtId="0" fontId="35" fillId="2" borderId="0" applyNumberFormat="0" applyFill="0" applyBorder="0" applyAlignment="0"/>
    <xf numFmtId="207" fontId="16" fillId="0" borderId="0" applyFont="0" applyFill="0" applyBorder="0" applyAlignment="0" applyProtection="0"/>
    <xf numFmtId="208" fontId="16" fillId="0" borderId="0" applyFont="0" applyFill="0" applyBorder="0" applyAlignment="0" applyProtection="0"/>
    <xf numFmtId="0" fontId="16" fillId="3" borderId="0"/>
    <xf numFmtId="0" fontId="16" fillId="4" borderId="0"/>
    <xf numFmtId="0" fontId="36" fillId="5" borderId="0" applyBorder="0" applyProtection="0">
      <alignment vertical="center"/>
    </xf>
    <xf numFmtId="0" fontId="37" fillId="6" borderId="2">
      <alignment horizontal="center" vertical="center"/>
      <protection locked="0"/>
    </xf>
    <xf numFmtId="0" fontId="38" fillId="7" borderId="2">
      <alignment horizontal="center" vertical="center" shrinkToFit="1"/>
      <protection hidden="1"/>
    </xf>
    <xf numFmtId="209" fontId="16" fillId="0" borderId="0" applyFont="0" applyFill="0" applyBorder="0" applyAlignment="0" applyProtection="0"/>
    <xf numFmtId="0" fontId="37" fillId="0" borderId="0" applyFill="0" applyBorder="0">
      <alignment horizontal="left" wrapText="1"/>
    </xf>
    <xf numFmtId="176" fontId="3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11" applyNumberFormat="0" applyBorder="0">
      <alignment horizontal="center"/>
    </xf>
    <xf numFmtId="0" fontId="40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2" fillId="0" borderId="0" applyNumberFormat="0" applyFill="0" applyBorder="0" applyAlignment="0" applyProtection="0">
      <alignment vertical="center"/>
    </xf>
    <xf numFmtId="0" fontId="43" fillId="8" borderId="0"/>
    <xf numFmtId="193" fontId="25" fillId="0" borderId="0"/>
    <xf numFmtId="0" fontId="37" fillId="0" borderId="0"/>
    <xf numFmtId="4" fontId="37" fillId="0" borderId="0"/>
    <xf numFmtId="0" fontId="37" fillId="0" borderId="0">
      <alignment horizontal="left"/>
    </xf>
    <xf numFmtId="0" fontId="32" fillId="0" borderId="0"/>
    <xf numFmtId="204" fontId="19" fillId="0" borderId="0">
      <alignment horizontal="center"/>
    </xf>
    <xf numFmtId="210" fontId="44" fillId="0" borderId="0" applyFill="0" applyBorder="0" applyAlignment="0"/>
    <xf numFmtId="211" fontId="16" fillId="0" borderId="0" applyFill="0" applyBorder="0" applyAlignment="0"/>
    <xf numFmtId="212" fontId="16" fillId="0" borderId="0" applyFill="0" applyBorder="0" applyAlignment="0"/>
    <xf numFmtId="213" fontId="16" fillId="0" borderId="0" applyFill="0" applyBorder="0" applyAlignment="0"/>
    <xf numFmtId="214" fontId="16" fillId="0" borderId="0" applyFill="0" applyBorder="0" applyAlignment="0"/>
    <xf numFmtId="215" fontId="16" fillId="0" borderId="0" applyFill="0" applyBorder="0" applyAlignment="0"/>
    <xf numFmtId="216" fontId="16" fillId="0" borderId="0" applyFill="0" applyBorder="0" applyAlignment="0"/>
    <xf numFmtId="211" fontId="16" fillId="0" borderId="0" applyFill="0" applyBorder="0" applyAlignment="0"/>
    <xf numFmtId="0" fontId="16" fillId="9" borderId="0" applyBorder="0" applyProtection="0">
      <alignment horizontal="right" vertical="center" wrapText="1"/>
    </xf>
    <xf numFmtId="0" fontId="16" fillId="9" borderId="12" applyProtection="0">
      <alignment horizontal="right" vertical="center" wrapText="1"/>
    </xf>
    <xf numFmtId="0" fontId="16" fillId="9" borderId="13" applyProtection="0">
      <alignment horizontal="right" vertical="center" wrapText="1"/>
    </xf>
    <xf numFmtId="0" fontId="16" fillId="9" borderId="14" applyProtection="0">
      <alignment horizontal="right" vertical="center" wrapText="1"/>
    </xf>
    <xf numFmtId="0" fontId="16" fillId="9" borderId="15" applyProtection="0">
      <alignment horizontal="right" vertical="center" wrapText="1"/>
    </xf>
    <xf numFmtId="0" fontId="16" fillId="9" borderId="16" applyProtection="0">
      <alignment horizontal="right" vertical="center" wrapText="1"/>
    </xf>
    <xf numFmtId="0" fontId="16" fillId="9" borderId="17" applyProtection="0">
      <alignment horizontal="right" vertical="center" wrapText="1"/>
    </xf>
    <xf numFmtId="0" fontId="16" fillId="9" borderId="18" applyProtection="0">
      <alignment horizontal="right" vertical="center" wrapText="1"/>
    </xf>
    <xf numFmtId="0" fontId="16" fillId="9" borderId="19" applyProtection="0">
      <alignment horizontal="right" vertical="center" wrapText="1"/>
    </xf>
    <xf numFmtId="0" fontId="45" fillId="0" borderId="0"/>
    <xf numFmtId="3" fontId="23" fillId="10" borderId="20" applyNumberFormat="0" applyFill="0" applyBorder="0" applyAlignment="0">
      <protection locked="0"/>
    </xf>
    <xf numFmtId="0" fontId="46" fillId="11" borderId="21" applyFont="0" applyFill="0" applyBorder="0"/>
    <xf numFmtId="0" fontId="37" fillId="0" borderId="4"/>
    <xf numFmtId="0" fontId="16" fillId="9" borderId="22" applyProtection="0">
      <alignment horizontal="center" wrapText="1"/>
    </xf>
    <xf numFmtId="0" fontId="41" fillId="12" borderId="9" applyNumberFormat="0" applyProtection="0">
      <alignment horizontal="center" vertical="center" wrapText="1"/>
    </xf>
    <xf numFmtId="0" fontId="41" fillId="12" borderId="0" applyNumberFormat="0" applyBorder="0" applyProtection="0">
      <alignment horizontal="centerContinuous" vertical="center"/>
    </xf>
    <xf numFmtId="0" fontId="27" fillId="0" borderId="23" applyNumberFormat="0" applyFont="0" applyFill="0" applyAlignment="0" applyProtection="0">
      <alignment horizontal="left"/>
    </xf>
    <xf numFmtId="37" fontId="25" fillId="0" borderId="0"/>
    <xf numFmtId="37" fontId="25" fillId="0" borderId="0"/>
    <xf numFmtId="37" fontId="25" fillId="0" borderId="0"/>
    <xf numFmtId="37" fontId="25" fillId="0" borderId="0"/>
    <xf numFmtId="37" fontId="25" fillId="0" borderId="0"/>
    <xf numFmtId="37" fontId="25" fillId="0" borderId="0"/>
    <xf numFmtId="37" fontId="25" fillId="0" borderId="0"/>
    <xf numFmtId="37" fontId="39" fillId="0" borderId="0"/>
    <xf numFmtId="37" fontId="39" fillId="0" borderId="0"/>
    <xf numFmtId="37" fontId="39" fillId="0" borderId="0"/>
    <xf numFmtId="37" fontId="39" fillId="0" borderId="0"/>
    <xf numFmtId="37" fontId="39" fillId="0" borderId="0"/>
    <xf numFmtId="37" fontId="39" fillId="0" borderId="0"/>
    <xf numFmtId="37" fontId="39" fillId="0" borderId="0"/>
    <xf numFmtId="37" fontId="39" fillId="0" borderId="0"/>
    <xf numFmtId="37" fontId="39" fillId="0" borderId="0"/>
    <xf numFmtId="167" fontId="16" fillId="0" borderId="0" applyFont="0" applyFill="0" applyBorder="0" applyAlignment="0" applyProtection="0"/>
    <xf numFmtId="167" fontId="30" fillId="0" borderId="0" applyFont="0" applyFill="0" applyBorder="0" applyAlignment="0" applyProtection="0"/>
    <xf numFmtId="167" fontId="47" fillId="0" borderId="0" applyFont="0" applyFill="0" applyBorder="0" applyAlignment="0" applyProtection="0"/>
    <xf numFmtId="167" fontId="48" fillId="0" borderId="0" applyFont="0" applyFill="0" applyBorder="0" applyAlignment="0" applyProtection="0"/>
    <xf numFmtId="167" fontId="48" fillId="0" borderId="0" applyFont="0" applyFill="0" applyBorder="0" applyAlignment="0" applyProtection="0"/>
    <xf numFmtId="167" fontId="49" fillId="0" borderId="0" applyFont="0" applyFill="0" applyBorder="0" applyAlignment="0" applyProtection="0"/>
    <xf numFmtId="167" fontId="49" fillId="0" borderId="0" applyFont="0" applyFill="0" applyBorder="0" applyAlignment="0" applyProtection="0"/>
    <xf numFmtId="167" fontId="16" fillId="0" borderId="0" applyFont="0" applyFill="0" applyBorder="0" applyAlignment="0" applyProtection="0"/>
    <xf numFmtId="167" fontId="16" fillId="0" borderId="0" applyFont="0" applyFill="0" applyBorder="0" applyAlignment="0" applyProtection="0"/>
    <xf numFmtId="167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167" fontId="30" fillId="0" borderId="0" applyFont="0" applyFill="0" applyBorder="0" applyAlignment="0" applyProtection="0"/>
    <xf numFmtId="167" fontId="30" fillId="0" borderId="0" applyFont="0" applyFill="0" applyBorder="0" applyAlignment="0" applyProtection="0"/>
    <xf numFmtId="167" fontId="30" fillId="0" borderId="0" applyFont="0" applyFill="0" applyBorder="0" applyAlignment="0" applyProtection="0"/>
    <xf numFmtId="167" fontId="30" fillId="0" borderId="0" applyFont="0" applyFill="0" applyBorder="0" applyAlignment="0" applyProtection="0"/>
    <xf numFmtId="217" fontId="16" fillId="0" borderId="0" applyFill="0" applyBorder="0" applyAlignment="0" applyProtection="0"/>
    <xf numFmtId="167" fontId="30" fillId="0" borderId="0" applyFont="0" applyFill="0" applyBorder="0" applyAlignment="0" applyProtection="0"/>
    <xf numFmtId="167" fontId="30" fillId="0" borderId="0" applyFont="0" applyFill="0" applyBorder="0" applyAlignment="0" applyProtection="0"/>
    <xf numFmtId="167" fontId="16" fillId="0" borderId="0" applyFont="0" applyFill="0" applyBorder="0" applyAlignment="0" applyProtection="0"/>
    <xf numFmtId="167" fontId="30" fillId="0" borderId="0" applyFont="0" applyFill="0" applyBorder="0" applyAlignment="0" applyProtection="0"/>
    <xf numFmtId="167" fontId="48" fillId="0" borderId="0" applyFont="0" applyFill="0" applyBorder="0" applyAlignment="0" applyProtection="0"/>
    <xf numFmtId="167" fontId="48" fillId="0" borderId="0" applyFont="0" applyFill="0" applyBorder="0" applyAlignment="0" applyProtection="0"/>
    <xf numFmtId="167" fontId="16" fillId="0" borderId="0" applyFont="0" applyFill="0" applyBorder="0" applyAlignment="0" applyProtection="0"/>
    <xf numFmtId="167" fontId="30" fillId="0" borderId="0" applyFont="0" applyFill="0" applyBorder="0" applyAlignment="0" applyProtection="0"/>
    <xf numFmtId="218" fontId="16" fillId="0" borderId="0" applyFont="0" applyFill="0" applyBorder="0" applyAlignment="0" applyProtection="0"/>
    <xf numFmtId="167" fontId="30" fillId="0" borderId="0" applyFont="0" applyFill="0" applyBorder="0" applyAlignment="0" applyProtection="0"/>
    <xf numFmtId="217" fontId="30" fillId="0" borderId="0" applyFill="0" applyBorder="0" applyAlignment="0" applyProtection="0"/>
    <xf numFmtId="167" fontId="30" fillId="0" borderId="0" applyFont="0" applyFill="0" applyBorder="0" applyAlignment="0" applyProtection="0"/>
    <xf numFmtId="219" fontId="16" fillId="0" borderId="0" applyFill="0" applyBorder="0" applyAlignment="0" applyProtection="0"/>
    <xf numFmtId="167" fontId="30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167" fontId="16" fillId="0" borderId="0" applyFont="0" applyFill="0" applyBorder="0" applyAlignment="0" applyProtection="0"/>
    <xf numFmtId="167" fontId="30" fillId="0" borderId="0" applyFont="0" applyFill="0" applyBorder="0" applyAlignment="0" applyProtection="0"/>
    <xf numFmtId="167" fontId="30" fillId="0" borderId="0" applyFont="0" applyFill="0" applyBorder="0" applyAlignment="0" applyProtection="0"/>
    <xf numFmtId="215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30" fillId="0" borderId="0" applyFont="0" applyFill="0" applyBorder="0" applyAlignment="0" applyProtection="0"/>
    <xf numFmtId="169" fontId="30" fillId="0" borderId="0" applyFont="0" applyFill="0" applyBorder="0" applyAlignment="0" applyProtection="0"/>
    <xf numFmtId="169" fontId="30" fillId="0" borderId="0" applyFont="0" applyFill="0" applyBorder="0" applyAlignment="0" applyProtection="0"/>
    <xf numFmtId="169" fontId="30" fillId="0" borderId="0" applyFont="0" applyFill="0" applyBorder="0" applyAlignment="0" applyProtection="0"/>
    <xf numFmtId="169" fontId="30" fillId="0" borderId="0" applyFont="0" applyFill="0" applyBorder="0" applyAlignment="0" applyProtection="0"/>
    <xf numFmtId="169" fontId="30" fillId="0" borderId="0" applyFont="0" applyFill="0" applyBorder="0" applyAlignment="0" applyProtection="0"/>
    <xf numFmtId="169" fontId="50" fillId="0" borderId="0" applyFont="0" applyFill="0" applyBorder="0" applyAlignment="0" applyProtection="0"/>
    <xf numFmtId="169" fontId="30" fillId="0" borderId="0" applyFont="0" applyFill="0" applyBorder="0" applyAlignment="0" applyProtection="0"/>
    <xf numFmtId="169" fontId="30" fillId="0" borderId="0" applyFont="0" applyFill="0" applyBorder="0" applyAlignment="0" applyProtection="0"/>
    <xf numFmtId="169" fontId="30" fillId="0" borderId="0" applyFont="0" applyFill="0" applyBorder="0" applyAlignment="0" applyProtection="0"/>
    <xf numFmtId="169" fontId="30" fillId="0" borderId="0" applyFont="0" applyFill="0" applyBorder="0" applyAlignment="0" applyProtection="0"/>
    <xf numFmtId="169" fontId="30" fillId="0" borderId="0" applyFont="0" applyFill="0" applyBorder="0" applyAlignment="0" applyProtection="0"/>
    <xf numFmtId="169" fontId="30" fillId="0" borderId="0" applyFont="0" applyFill="0" applyBorder="0" applyAlignment="0" applyProtection="0"/>
    <xf numFmtId="169" fontId="48" fillId="0" borderId="0" applyFont="0" applyFill="0" applyBorder="0" applyAlignment="0" applyProtection="0"/>
    <xf numFmtId="169" fontId="48" fillId="0" borderId="0" applyFont="0" applyFill="0" applyBorder="0" applyAlignment="0" applyProtection="0"/>
    <xf numFmtId="169" fontId="48" fillId="0" borderId="0" applyFont="0" applyFill="0" applyBorder="0" applyAlignment="0" applyProtection="0"/>
    <xf numFmtId="169" fontId="48" fillId="0" borderId="0" applyFont="0" applyFill="0" applyBorder="0" applyAlignment="0" applyProtection="0"/>
    <xf numFmtId="169" fontId="47" fillId="0" borderId="0" applyFont="0" applyFill="0" applyBorder="0" applyAlignment="0" applyProtection="0"/>
    <xf numFmtId="169" fontId="49" fillId="0" borderId="0" applyFont="0" applyFill="0" applyBorder="0" applyAlignment="0" applyProtection="0"/>
    <xf numFmtId="169" fontId="49" fillId="0" borderId="0" applyFont="0" applyFill="0" applyBorder="0" applyAlignment="0" applyProtection="0"/>
    <xf numFmtId="169" fontId="51" fillId="0" borderId="0" applyFont="0" applyFill="0" applyBorder="0" applyAlignment="0" applyProtection="0"/>
    <xf numFmtId="169" fontId="49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220" fontId="16" fillId="0" borderId="0" applyFill="0" applyBorder="0" applyAlignment="0" applyProtection="0"/>
    <xf numFmtId="169" fontId="49" fillId="0" borderId="0" applyFont="0" applyFill="0" applyBorder="0" applyAlignment="0" applyProtection="0"/>
    <xf numFmtId="169" fontId="49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49" fillId="0" borderId="0" applyFont="0" applyFill="0" applyBorder="0" applyAlignment="0" applyProtection="0"/>
    <xf numFmtId="169" fontId="48" fillId="0" borderId="0" applyFont="0" applyFill="0" applyBorder="0" applyAlignment="0" applyProtection="0"/>
    <xf numFmtId="169" fontId="48" fillId="0" borderId="0" applyFont="0" applyFill="0" applyBorder="0" applyAlignment="0" applyProtection="0"/>
    <xf numFmtId="169" fontId="48" fillId="0" borderId="0" applyFont="0" applyFill="0" applyBorder="0" applyAlignment="0" applyProtection="0"/>
    <xf numFmtId="169" fontId="48" fillId="0" borderId="0" applyFont="0" applyFill="0" applyBorder="0" applyAlignment="0" applyProtection="0"/>
    <xf numFmtId="169" fontId="48" fillId="0" borderId="0" applyFont="0" applyFill="0" applyBorder="0" applyAlignment="0" applyProtection="0"/>
    <xf numFmtId="169" fontId="48" fillId="0" borderId="0" applyFont="0" applyFill="0" applyBorder="0" applyAlignment="0" applyProtection="0"/>
    <xf numFmtId="169" fontId="48" fillId="0" borderId="0" applyFont="0" applyFill="0" applyBorder="0" applyAlignment="0" applyProtection="0"/>
    <xf numFmtId="169" fontId="30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30" fillId="0" borderId="0" applyFont="0" applyFill="0" applyBorder="0" applyAlignment="0" applyProtection="0"/>
    <xf numFmtId="169" fontId="30" fillId="0" borderId="0" applyFont="0" applyFill="0" applyBorder="0" applyAlignment="0" applyProtection="0"/>
    <xf numFmtId="169" fontId="30" fillId="0" borderId="0" applyFont="0" applyFill="0" applyBorder="0" applyAlignment="0" applyProtection="0"/>
    <xf numFmtId="175" fontId="16" fillId="0" borderId="0" applyFill="0" applyBorder="0" applyAlignment="0" applyProtection="0"/>
    <xf numFmtId="221" fontId="16" fillId="0" borderId="0" applyFill="0" applyBorder="0" applyAlignment="0" applyProtection="0"/>
    <xf numFmtId="222" fontId="16" fillId="0" borderId="0" applyFill="0" applyBorder="0" applyAlignment="0" applyProtection="0"/>
    <xf numFmtId="221" fontId="16" fillId="0" borderId="0" applyFill="0" applyBorder="0" applyAlignment="0" applyProtection="0"/>
    <xf numFmtId="221" fontId="16" fillId="0" borderId="0" applyFill="0" applyBorder="0" applyAlignment="0" applyProtection="0"/>
    <xf numFmtId="221" fontId="16" fillId="0" borderId="0" applyFill="0" applyBorder="0" applyAlignment="0" applyProtection="0"/>
    <xf numFmtId="43" fontId="16" fillId="0" borderId="0" applyFill="0" applyBorder="0" applyAlignment="0" applyProtection="0"/>
    <xf numFmtId="222" fontId="16" fillId="0" borderId="0" applyFill="0" applyBorder="0" applyAlignment="0" applyProtection="0"/>
    <xf numFmtId="222" fontId="16" fillId="0" borderId="0" applyFill="0" applyBorder="0" applyAlignment="0" applyProtection="0"/>
    <xf numFmtId="222" fontId="16" fillId="0" borderId="0" applyFill="0" applyBorder="0" applyAlignment="0" applyProtection="0"/>
    <xf numFmtId="175" fontId="16" fillId="0" borderId="0" applyFill="0" applyBorder="0" applyAlignment="0" applyProtection="0"/>
    <xf numFmtId="221" fontId="16" fillId="0" borderId="0" applyFill="0" applyBorder="0" applyAlignment="0" applyProtection="0"/>
    <xf numFmtId="222" fontId="16" fillId="0" borderId="0" applyFill="0" applyBorder="0" applyAlignment="0" applyProtection="0"/>
    <xf numFmtId="221" fontId="16" fillId="0" borderId="0" applyFill="0" applyBorder="0" applyAlignment="0" applyProtection="0"/>
    <xf numFmtId="221" fontId="16" fillId="0" borderId="0" applyFill="0" applyBorder="0" applyAlignment="0" applyProtection="0"/>
    <xf numFmtId="221" fontId="16" fillId="0" borderId="0" applyFill="0" applyBorder="0" applyAlignment="0" applyProtection="0"/>
    <xf numFmtId="43" fontId="16" fillId="0" borderId="0" applyFill="0" applyBorder="0" applyAlignment="0" applyProtection="0"/>
    <xf numFmtId="222" fontId="16" fillId="0" borderId="0" applyFill="0" applyBorder="0" applyAlignment="0" applyProtection="0"/>
    <xf numFmtId="222" fontId="16" fillId="0" borderId="0" applyFill="0" applyBorder="0" applyAlignment="0" applyProtection="0"/>
    <xf numFmtId="222" fontId="16" fillId="0" borderId="0" applyFill="0" applyBorder="0" applyAlignment="0" applyProtection="0"/>
    <xf numFmtId="169" fontId="30" fillId="0" borderId="0" applyFont="0" applyFill="0" applyBorder="0" applyAlignment="0" applyProtection="0"/>
    <xf numFmtId="169" fontId="48" fillId="0" borderId="0" applyFont="0" applyFill="0" applyBorder="0" applyAlignment="0" applyProtection="0"/>
    <xf numFmtId="169" fontId="48" fillId="0" borderId="0" applyFont="0" applyFill="0" applyBorder="0" applyAlignment="0" applyProtection="0"/>
    <xf numFmtId="169" fontId="30" fillId="0" borderId="0" applyFont="0" applyFill="0" applyBorder="0" applyAlignment="0" applyProtection="0"/>
    <xf numFmtId="169" fontId="30" fillId="0" borderId="0" applyFont="0" applyFill="0" applyBorder="0" applyAlignment="0" applyProtection="0"/>
    <xf numFmtId="175" fontId="16" fillId="0" borderId="0" applyFill="0" applyBorder="0" applyAlignment="0" applyProtection="0"/>
    <xf numFmtId="169" fontId="48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30" fillId="0" borderId="0" applyFont="0" applyFill="0" applyBorder="0" applyAlignment="0" applyProtection="0"/>
    <xf numFmtId="223" fontId="30" fillId="0" borderId="0" applyFill="0" applyBorder="0" applyAlignment="0" applyProtection="0"/>
    <xf numFmtId="221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221" fontId="16" fillId="0" borderId="0" applyFont="0" applyFill="0" applyBorder="0" applyAlignment="0" applyProtection="0"/>
    <xf numFmtId="221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30" fillId="0" borderId="0" applyFont="0" applyFill="0" applyBorder="0" applyAlignment="0" applyProtection="0"/>
    <xf numFmtId="0" fontId="52" fillId="13" borderId="24">
      <alignment horizontal="left" vertical="center" shrinkToFit="1"/>
      <protection hidden="1"/>
    </xf>
    <xf numFmtId="0" fontId="53" fillId="0" borderId="0" applyNumberFormat="0" applyAlignment="0">
      <alignment horizontal="left"/>
    </xf>
    <xf numFmtId="176" fontId="54" fillId="0" borderId="0" applyNumberFormat="0" applyAlignment="0"/>
    <xf numFmtId="224" fontId="37" fillId="0" borderId="0" applyFill="0" applyBorder="0"/>
    <xf numFmtId="225" fontId="39" fillId="0" borderId="2"/>
    <xf numFmtId="211" fontId="16" fillId="0" borderId="0" applyFont="0" applyFill="0" applyBorder="0" applyAlignment="0" applyProtection="0"/>
    <xf numFmtId="174" fontId="16" fillId="0" borderId="0" applyFont="0" applyFill="0" applyBorder="0" applyAlignment="0" applyProtection="0"/>
    <xf numFmtId="3" fontId="55" fillId="14" borderId="0" applyBorder="0" applyAlignment="0"/>
    <xf numFmtId="172" fontId="56" fillId="0" borderId="0" applyFill="0" applyBorder="0" applyProtection="0"/>
    <xf numFmtId="0" fontId="25" fillId="0" borderId="0"/>
    <xf numFmtId="0" fontId="25" fillId="0" borderId="25"/>
    <xf numFmtId="176" fontId="16" fillId="0" borderId="0" applyNumberFormat="0" applyFont="0" applyBorder="0" applyProtection="0">
      <alignment vertical="top"/>
      <protection locked="0"/>
    </xf>
    <xf numFmtId="226" fontId="39" fillId="0" borderId="0">
      <protection locked="0"/>
    </xf>
    <xf numFmtId="14" fontId="55" fillId="0" borderId="0" applyFill="0" applyBorder="0" applyAlignment="0"/>
    <xf numFmtId="227" fontId="27" fillId="0" borderId="0" applyFont="0" applyFill="0" applyBorder="0" applyAlignment="0" applyProtection="0"/>
    <xf numFmtId="14" fontId="19" fillId="0" borderId="0"/>
    <xf numFmtId="228" fontId="57" fillId="0" borderId="0" applyFont="0" applyBorder="0">
      <alignment horizontal="right" vertical="center"/>
    </xf>
    <xf numFmtId="229" fontId="57" fillId="0" borderId="0" applyFont="0" applyBorder="0">
      <alignment horizontal="right" vertical="center"/>
    </xf>
    <xf numFmtId="0" fontId="19" fillId="0" borderId="0"/>
    <xf numFmtId="41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215" fontId="16" fillId="0" borderId="0" applyFill="0" applyBorder="0" applyAlignment="0"/>
    <xf numFmtId="211" fontId="16" fillId="0" borderId="0" applyFill="0" applyBorder="0" applyAlignment="0"/>
    <xf numFmtId="215" fontId="16" fillId="0" borderId="0" applyFill="0" applyBorder="0" applyAlignment="0"/>
    <xf numFmtId="216" fontId="16" fillId="0" borderId="0" applyFill="0" applyBorder="0" applyAlignment="0"/>
    <xf numFmtId="211" fontId="16" fillId="0" borderId="0" applyFill="0" applyBorder="0" applyAlignment="0"/>
    <xf numFmtId="0" fontId="58" fillId="0" borderId="0" applyNumberFormat="0" applyAlignment="0">
      <alignment horizontal="left"/>
    </xf>
    <xf numFmtId="0" fontId="59" fillId="0" borderId="5"/>
    <xf numFmtId="0" fontId="16" fillId="0" borderId="0">
      <alignment horizontal="left"/>
    </xf>
    <xf numFmtId="0" fontId="60" fillId="0" borderId="0"/>
    <xf numFmtId="0" fontId="60" fillId="0" borderId="0">
      <alignment horizontal="left"/>
    </xf>
    <xf numFmtId="230" fontId="37" fillId="0" borderId="0" applyFont="0" applyFill="0" applyBorder="0" applyAlignment="0" applyProtection="0"/>
    <xf numFmtId="231" fontId="16" fillId="0" borderId="0" applyFont="0" applyFill="0" applyBorder="0" applyAlignment="0" applyProtection="0"/>
    <xf numFmtId="232" fontId="16" fillId="0" borderId="0" applyFont="0" applyFill="0" applyBorder="0" applyAlignment="0" applyProtection="0"/>
    <xf numFmtId="233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4" fontId="16" fillId="0" borderId="0" applyFill="0" applyBorder="0" applyProtection="0">
      <alignment vertical="center"/>
    </xf>
    <xf numFmtId="176" fontId="17" fillId="0" borderId="0">
      <protection locked="0"/>
    </xf>
    <xf numFmtId="177" fontId="17" fillId="0" borderId="0">
      <protection locked="0"/>
    </xf>
    <xf numFmtId="176" fontId="17" fillId="0" borderId="0">
      <protection locked="0"/>
    </xf>
    <xf numFmtId="235" fontId="16" fillId="0" borderId="0">
      <protection locked="0"/>
    </xf>
    <xf numFmtId="235" fontId="16" fillId="0" borderId="0">
      <protection locked="0"/>
    </xf>
    <xf numFmtId="235" fontId="16" fillId="0" borderId="0">
      <protection locked="0"/>
    </xf>
    <xf numFmtId="235" fontId="16" fillId="0" borderId="0">
      <protection locked="0"/>
    </xf>
    <xf numFmtId="235" fontId="16" fillId="0" borderId="0">
      <protection locked="0"/>
    </xf>
    <xf numFmtId="235" fontId="16" fillId="0" borderId="0">
      <protection locked="0"/>
    </xf>
    <xf numFmtId="235" fontId="16" fillId="0" borderId="0">
      <protection locked="0"/>
    </xf>
    <xf numFmtId="0" fontId="16" fillId="0" borderId="0" applyFill="0" applyBorder="0">
      <alignment wrapText="1"/>
    </xf>
    <xf numFmtId="0" fontId="37" fillId="0" borderId="0" applyFill="0" applyBorder="0"/>
    <xf numFmtId="224" fontId="16" fillId="0" borderId="4" applyFill="0" applyBorder="0">
      <protection locked="0"/>
    </xf>
    <xf numFmtId="236" fontId="39" fillId="0" borderId="0">
      <protection locked="0"/>
    </xf>
    <xf numFmtId="237" fontId="56" fillId="0" borderId="0" applyFill="0" applyBorder="0" applyProtection="0"/>
    <xf numFmtId="0" fontId="52" fillId="15" borderId="26">
      <alignment horizontal="center" vertical="center" wrapText="1" shrinkToFit="1"/>
      <protection hidden="1"/>
    </xf>
    <xf numFmtId="238" fontId="16" fillId="0" borderId="0" applyFont="0" applyFill="0" applyBorder="0" applyAlignment="0" applyProtection="0"/>
    <xf numFmtId="239" fontId="61" fillId="0" borderId="0" applyFont="0" applyFill="0" applyBorder="0" applyAlignment="0" applyProtection="0"/>
    <xf numFmtId="240" fontId="16" fillId="0" borderId="0" applyFont="0" applyFill="0" applyBorder="0" applyAlignment="0" applyProtection="0"/>
    <xf numFmtId="241" fontId="61" fillId="0" borderId="0" applyFont="0" applyFill="0" applyBorder="0" applyAlignment="0" applyProtection="0"/>
    <xf numFmtId="38" fontId="37" fillId="16" borderId="0" applyNumberFormat="0" applyBorder="0" applyAlignment="0" applyProtection="0"/>
    <xf numFmtId="176" fontId="60" fillId="0" borderId="4">
      <alignment vertical="center" wrapText="1"/>
    </xf>
    <xf numFmtId="0" fontId="62" fillId="0" borderId="0"/>
    <xf numFmtId="0" fontId="63" fillId="0" borderId="0"/>
    <xf numFmtId="4" fontId="60" fillId="17" borderId="0"/>
    <xf numFmtId="0" fontId="64" fillId="0" borderId="0"/>
    <xf numFmtId="4" fontId="63" fillId="6" borderId="0">
      <alignment horizontal="right"/>
    </xf>
    <xf numFmtId="176" fontId="65" fillId="0" borderId="27">
      <alignment vertical="center"/>
    </xf>
    <xf numFmtId="176" fontId="42" fillId="0" borderId="28">
      <alignment vertical="center" wrapText="1"/>
    </xf>
    <xf numFmtId="193" fontId="55" fillId="0" borderId="3" applyNumberFormat="0" applyBorder="0" applyAlignment="0"/>
    <xf numFmtId="0" fontId="66" fillId="0" borderId="0"/>
    <xf numFmtId="0" fontId="67" fillId="0" borderId="0"/>
    <xf numFmtId="0" fontId="68" fillId="0" borderId="0"/>
    <xf numFmtId="0" fontId="69" fillId="0" borderId="0">
      <alignment horizontal="right"/>
    </xf>
    <xf numFmtId="0" fontId="70" fillId="0" borderId="0">
      <alignment horizontal="left"/>
    </xf>
    <xf numFmtId="0" fontId="70" fillId="8" borderId="29"/>
    <xf numFmtId="0" fontId="71" fillId="1" borderId="0">
      <alignment horizontal="left" vertical="center"/>
    </xf>
    <xf numFmtId="0" fontId="71" fillId="0" borderId="0"/>
    <xf numFmtId="0" fontId="60" fillId="0" borderId="0"/>
    <xf numFmtId="0" fontId="60" fillId="15" borderId="30">
      <alignment vertical="center" wrapText="1"/>
    </xf>
    <xf numFmtId="218" fontId="39" fillId="0" borderId="0">
      <protection locked="0"/>
    </xf>
    <xf numFmtId="242" fontId="39" fillId="0" borderId="0">
      <protection locked="0"/>
    </xf>
    <xf numFmtId="242" fontId="39" fillId="0" borderId="0">
      <protection locked="0"/>
    </xf>
    <xf numFmtId="218" fontId="39" fillId="0" borderId="0">
      <protection locked="0"/>
    </xf>
    <xf numFmtId="218" fontId="39" fillId="0" borderId="0">
      <protection locked="0"/>
    </xf>
    <xf numFmtId="0" fontId="72" fillId="0" borderId="9">
      <alignment horizontal="center"/>
    </xf>
    <xf numFmtId="0" fontId="72" fillId="0" borderId="0">
      <alignment horizontal="center"/>
    </xf>
    <xf numFmtId="0" fontId="55" fillId="18" borderId="0" applyNumberFormat="0" applyFont="0" applyFill="0" applyBorder="0" applyAlignment="0">
      <alignment horizontal="left"/>
      <protection hidden="1"/>
    </xf>
    <xf numFmtId="0" fontId="73" fillId="0" borderId="31" applyNumberFormat="0" applyBorder="0" applyAlignment="0">
      <protection hidden="1"/>
    </xf>
    <xf numFmtId="0" fontId="16" fillId="0" borderId="0" applyNumberFormat="0" applyFill="0" applyBorder="0" applyAlignment="0" applyProtection="0"/>
    <xf numFmtId="0" fontId="74" fillId="0" borderId="0" applyNumberFormat="0" applyFill="0" applyBorder="0" applyAlignment="0" applyProtection="0">
      <alignment vertical="top"/>
      <protection locked="0"/>
    </xf>
    <xf numFmtId="176" fontId="74" fillId="0" borderId="0" applyNumberFormat="0" applyFill="0" applyBorder="0" applyAlignment="0" applyProtection="0">
      <alignment vertical="top"/>
      <protection locked="0"/>
    </xf>
    <xf numFmtId="49" fontId="37" fillId="0" borderId="0" applyFill="0" applyBorder="0"/>
    <xf numFmtId="10" fontId="37" fillId="17" borderId="2" applyNumberFormat="0" applyBorder="0" applyAlignment="0" applyProtection="0"/>
    <xf numFmtId="243" fontId="25" fillId="19" borderId="0"/>
    <xf numFmtId="0" fontId="16" fillId="0" borderId="0" applyNumberFormat="0" applyFill="0" applyBorder="0" applyAlignment="0" applyProtection="0"/>
    <xf numFmtId="244" fontId="23" fillId="0" borderId="0">
      <alignment horizontal="left"/>
    </xf>
    <xf numFmtId="0" fontId="19" fillId="0" borderId="2">
      <alignment horizontal="left" vertical="center" wrapText="1"/>
    </xf>
    <xf numFmtId="0" fontId="75" fillId="0" borderId="2" applyProtection="0">
      <alignment horizontal="center" vertical="center" wrapText="1"/>
    </xf>
    <xf numFmtId="0" fontId="20" fillId="0" borderId="0"/>
    <xf numFmtId="245" fontId="24" fillId="0" borderId="0" applyFont="0" applyFill="0" applyBorder="0" applyAlignment="0" applyProtection="0"/>
    <xf numFmtId="246" fontId="24" fillId="0" borderId="0" applyFont="0" applyFill="0" applyBorder="0" applyAlignment="0" applyProtection="0"/>
    <xf numFmtId="0" fontId="28" fillId="0" borderId="0" applyFill="0" applyBorder="0" applyAlignment="0" applyProtection="0">
      <alignment horizontal="left"/>
    </xf>
    <xf numFmtId="38" fontId="76" fillId="0" borderId="0"/>
    <xf numFmtId="38" fontId="77" fillId="0" borderId="0"/>
    <xf numFmtId="38" fontId="78" fillId="0" borderId="0"/>
    <xf numFmtId="38" fontId="79" fillId="0" borderId="0"/>
    <xf numFmtId="0" fontId="80" fillId="0" borderId="0"/>
    <xf numFmtId="0" fontId="80" fillId="0" borderId="0"/>
    <xf numFmtId="0" fontId="81" fillId="20" borderId="25"/>
    <xf numFmtId="176" fontId="27" fillId="0" borderId="0" applyNumberFormat="0" applyFont="0" applyFill="0" applyBorder="0" applyProtection="0">
      <alignment horizontal="left" vertical="center"/>
    </xf>
    <xf numFmtId="0" fontId="19" fillId="0" borderId="0"/>
    <xf numFmtId="215" fontId="16" fillId="0" borderId="0" applyFill="0" applyBorder="0" applyAlignment="0"/>
    <xf numFmtId="211" fontId="16" fillId="0" borderId="0" applyFill="0" applyBorder="0" applyAlignment="0"/>
    <xf numFmtId="215" fontId="16" fillId="0" borderId="0" applyFill="0" applyBorder="0" applyAlignment="0"/>
    <xf numFmtId="216" fontId="16" fillId="0" borderId="0" applyFill="0" applyBorder="0" applyAlignment="0"/>
    <xf numFmtId="211" fontId="16" fillId="0" borderId="0" applyFill="0" applyBorder="0" applyAlignment="0"/>
    <xf numFmtId="243" fontId="82" fillId="21" borderId="0"/>
    <xf numFmtId="0" fontId="16" fillId="0" borderId="0" applyNumberFormat="0" applyFill="0" applyBorder="0" applyProtection="0">
      <alignment horizontal="left" vertical="center"/>
    </xf>
    <xf numFmtId="247" fontId="28" fillId="0" borderId="0">
      <alignment horizontal="left"/>
    </xf>
    <xf numFmtId="248" fontId="28" fillId="0" borderId="0" applyFont="0" applyFill="0" applyBorder="0" applyAlignment="0" applyProtection="0"/>
    <xf numFmtId="249" fontId="16" fillId="0" borderId="0" applyFont="0" applyFill="0" applyBorder="0" applyAlignment="0" applyProtection="0"/>
    <xf numFmtId="250" fontId="16" fillId="0" borderId="0" applyFont="0" applyFill="0" applyBorder="0" applyAlignment="0" applyProtection="0"/>
    <xf numFmtId="38" fontId="28" fillId="0" borderId="0" applyFont="0" applyFill="0" applyBorder="0" applyAlignment="0" applyProtection="0"/>
    <xf numFmtId="40" fontId="28" fillId="0" borderId="0" applyFont="0" applyFill="0" applyBorder="0" applyAlignment="0" applyProtection="0"/>
    <xf numFmtId="251" fontId="16" fillId="0" borderId="0" applyFont="0" applyFill="0" applyBorder="0" applyAlignment="0" applyProtection="0"/>
    <xf numFmtId="221" fontId="16" fillId="0" borderId="0" applyFont="0" applyFill="0" applyBorder="0" applyAlignment="0" applyProtection="0"/>
    <xf numFmtId="252" fontId="16" fillId="0" borderId="0" applyFont="0" applyFill="0" applyBorder="0" applyAlignment="0" applyProtection="0"/>
    <xf numFmtId="253" fontId="16" fillId="0" borderId="0" applyFont="0" applyFill="0" applyBorder="0" applyAlignment="0" applyProtection="0"/>
    <xf numFmtId="254" fontId="16" fillId="0" borderId="0" applyFont="0" applyFill="0" applyBorder="0" applyAlignment="0" applyProtection="0"/>
    <xf numFmtId="0" fontId="83" fillId="0" borderId="9"/>
    <xf numFmtId="255" fontId="16" fillId="0" borderId="0" applyFont="0" applyFill="0" applyBorder="0" applyAlignment="0" applyProtection="0"/>
    <xf numFmtId="256" fontId="16" fillId="0" borderId="0" applyFont="0" applyFill="0" applyBorder="0" applyAlignment="0" applyProtection="0"/>
    <xf numFmtId="176" fontId="16" fillId="0" borderId="0" applyFont="0" applyFill="0" applyBorder="0" applyAlignment="0" applyProtection="0"/>
    <xf numFmtId="257" fontId="28" fillId="0" borderId="0" applyFont="0" applyFill="0" applyBorder="0" applyAlignment="0" applyProtection="0"/>
    <xf numFmtId="173" fontId="16" fillId="0" borderId="0" applyFont="0" applyFill="0" applyBorder="0" applyAlignment="0" applyProtection="0"/>
    <xf numFmtId="173" fontId="1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16" fillId="0" borderId="0" applyFont="0" applyFill="0" applyBorder="0" applyAlignment="0" applyProtection="0"/>
    <xf numFmtId="258" fontId="20" fillId="0" borderId="0" applyFont="0" applyFill="0" applyBorder="0" applyAlignment="0" applyProtection="0"/>
    <xf numFmtId="259" fontId="16" fillId="0" borderId="0" applyFont="0" applyFill="0" applyBorder="0" applyAlignment="0" applyProtection="0"/>
    <xf numFmtId="260" fontId="1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16" fillId="0" borderId="0" applyFont="0" applyFill="0" applyBorder="0" applyAlignment="0" applyProtection="0"/>
    <xf numFmtId="261" fontId="16" fillId="0" borderId="0" applyFont="0" applyFill="0" applyBorder="0" applyAlignment="0" applyProtection="0"/>
    <xf numFmtId="261" fontId="16" fillId="0" borderId="0" applyFont="0" applyFill="0" applyBorder="0" applyAlignment="0" applyProtection="0"/>
    <xf numFmtId="10" fontId="16" fillId="0" borderId="0" applyFont="0" applyFill="0" applyProtection="0"/>
    <xf numFmtId="10" fontId="16" fillId="0" borderId="0" applyFont="0" applyFill="0" applyProtection="0"/>
    <xf numFmtId="176" fontId="16" fillId="0" borderId="0" applyFont="0" applyFill="0" applyBorder="0" applyAlignment="0" applyProtection="0"/>
    <xf numFmtId="262" fontId="28" fillId="0" borderId="0" applyFont="0" applyFill="0" applyBorder="0" applyAlignment="0" applyProtection="0"/>
    <xf numFmtId="174" fontId="16" fillId="0" borderId="0" applyFont="0" applyFill="0" applyBorder="0" applyAlignment="0" applyProtection="0"/>
    <xf numFmtId="174" fontId="1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16" fillId="0" borderId="0" applyFont="0" applyFill="0" applyBorder="0" applyAlignment="0" applyProtection="0"/>
    <xf numFmtId="263" fontId="20" fillId="0" borderId="0" applyFont="0" applyFill="0" applyBorder="0" applyAlignment="0" applyProtection="0"/>
    <xf numFmtId="264" fontId="16" fillId="0" borderId="0" applyFont="0" applyFill="0" applyBorder="0" applyAlignment="0" applyProtection="0"/>
    <xf numFmtId="257" fontId="1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16" fillId="0" borderId="0" applyFont="0" applyFill="0" applyBorder="0" applyAlignment="0" applyProtection="0"/>
    <xf numFmtId="260" fontId="16" fillId="0" borderId="0" applyFont="0" applyFill="0" applyBorder="0" applyAlignment="0" applyProtection="0"/>
    <xf numFmtId="265" fontId="16" fillId="0" borderId="0" applyFont="0" applyFill="0" applyBorder="0" applyAlignment="0" applyProtection="0"/>
    <xf numFmtId="12" fontId="16" fillId="0" borderId="0" applyFont="0" applyFill="0" applyProtection="0"/>
    <xf numFmtId="12" fontId="16" fillId="0" borderId="0" applyFont="0" applyFill="0" applyProtection="0"/>
    <xf numFmtId="15" fontId="23" fillId="0" borderId="0" applyFont="0" applyFill="0" applyAlignment="0"/>
    <xf numFmtId="0" fontId="28" fillId="0" borderId="0" applyNumberFormat="0">
      <alignment horizontal="left"/>
    </xf>
    <xf numFmtId="266" fontId="84" fillId="0" borderId="0"/>
    <xf numFmtId="0" fontId="16" fillId="0" borderId="0" applyNumberFormat="0" applyFill="0" applyBorder="0" applyProtection="0">
      <alignment horizontal="left"/>
    </xf>
    <xf numFmtId="37" fontId="85" fillId="0" borderId="0"/>
    <xf numFmtId="267" fontId="86" fillId="0" borderId="0"/>
    <xf numFmtId="0" fontId="27" fillId="0" borderId="0" applyNumberFormat="0" applyAlignment="0">
      <alignment horizontal="center"/>
    </xf>
    <xf numFmtId="0" fontId="48" fillId="0" borderId="0"/>
    <xf numFmtId="0" fontId="48" fillId="0" borderId="0"/>
    <xf numFmtId="0" fontId="48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176" fontId="16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7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9" fillId="0" borderId="0"/>
    <xf numFmtId="0" fontId="49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9" fillId="0" borderId="0"/>
    <xf numFmtId="0" fontId="49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9" fillId="0" borderId="0"/>
    <xf numFmtId="0" fontId="49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9" fillId="0" borderId="0"/>
    <xf numFmtId="0" fontId="49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16" fillId="0" borderId="0"/>
    <xf numFmtId="0" fontId="16" fillId="0" borderId="0" applyNumberFormat="0" applyFill="0" applyBorder="0" applyAlignment="0" applyProtection="0"/>
    <xf numFmtId="176" fontId="16" fillId="0" borderId="0"/>
    <xf numFmtId="0" fontId="16" fillId="0" borderId="0"/>
    <xf numFmtId="0" fontId="16" fillId="0" borderId="0"/>
    <xf numFmtId="0" fontId="49" fillId="0" borderId="0"/>
    <xf numFmtId="0" fontId="49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9" fillId="0" borderId="0"/>
    <xf numFmtId="0" fontId="49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9" fillId="0" borderId="0"/>
    <xf numFmtId="0" fontId="49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9" fillId="0" borderId="0"/>
    <xf numFmtId="0" fontId="49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9" fillId="0" borderId="0"/>
    <xf numFmtId="0" fontId="49" fillId="0" borderId="0"/>
    <xf numFmtId="0" fontId="49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6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176" fontId="48" fillId="0" borderId="0"/>
    <xf numFmtId="176" fontId="48" fillId="0" borderId="0"/>
    <xf numFmtId="0" fontId="4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6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51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21" fillId="0" borderId="0"/>
    <xf numFmtId="0" fontId="48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21" fillId="0" borderId="0"/>
    <xf numFmtId="0" fontId="48" fillId="0" borderId="0"/>
    <xf numFmtId="0" fontId="4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8" fillId="0" borderId="0"/>
    <xf numFmtId="0" fontId="48" fillId="0" borderId="0"/>
    <xf numFmtId="0" fontId="16" fillId="0" borderId="0"/>
    <xf numFmtId="0" fontId="48" fillId="0" borderId="0"/>
    <xf numFmtId="0" fontId="48" fillId="0" borderId="0"/>
    <xf numFmtId="0" fontId="54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16" fillId="0" borderId="0"/>
    <xf numFmtId="0" fontId="48" fillId="0" borderId="0"/>
    <xf numFmtId="0" fontId="48" fillId="0" borderId="0"/>
    <xf numFmtId="0" fontId="48" fillId="0" borderId="0"/>
    <xf numFmtId="0" fontId="16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9" fillId="0" borderId="0"/>
    <xf numFmtId="0" fontId="49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9" fillId="0" borderId="0"/>
    <xf numFmtId="0" fontId="48" fillId="0" borderId="0"/>
    <xf numFmtId="0" fontId="48" fillId="0" borderId="0"/>
    <xf numFmtId="0" fontId="48" fillId="0" borderId="0"/>
    <xf numFmtId="0" fontId="87" fillId="0" borderId="0"/>
    <xf numFmtId="0" fontId="27" fillId="0" borderId="4" applyAlignment="0" applyProtection="0">
      <alignment horizontal="center"/>
    </xf>
    <xf numFmtId="0" fontId="41" fillId="0" borderId="0" applyFill="0" applyAlignment="0" applyProtection="0"/>
    <xf numFmtId="243" fontId="88" fillId="0" borderId="0">
      <alignment horizontal="left"/>
      <protection locked="0"/>
    </xf>
    <xf numFmtId="243" fontId="40" fillId="0" borderId="0">
      <alignment horizontal="left"/>
      <protection locked="0"/>
    </xf>
    <xf numFmtId="0" fontId="28" fillId="0" borderId="0"/>
    <xf numFmtId="176" fontId="65" fillId="0" borderId="27" applyBorder="0">
      <alignment vertical="center" wrapText="1"/>
    </xf>
    <xf numFmtId="176" fontId="89" fillId="0" borderId="0"/>
    <xf numFmtId="0" fontId="30" fillId="22" borderId="32" applyNumberFormat="0" applyFont="0" applyAlignment="0" applyProtection="0"/>
    <xf numFmtId="243" fontId="84" fillId="0" borderId="0"/>
    <xf numFmtId="0" fontId="90" fillId="7" borderId="0">
      <alignment horizontal="center"/>
    </xf>
    <xf numFmtId="40" fontId="91" fillId="0" borderId="0" applyFont="0" applyFill="0" applyBorder="0" applyAlignment="0" applyProtection="0"/>
    <xf numFmtId="38" fontId="91" fillId="0" borderId="0" applyFont="0" applyFill="0" applyBorder="0" applyAlignment="0" applyProtection="0"/>
    <xf numFmtId="0" fontId="92" fillId="0" borderId="0"/>
    <xf numFmtId="268" fontId="37" fillId="0" borderId="0" applyFill="0" applyBorder="0">
      <alignment horizontal="right"/>
    </xf>
    <xf numFmtId="14" fontId="34" fillId="0" borderId="0">
      <alignment horizontal="center" wrapText="1"/>
      <protection locked="0"/>
    </xf>
    <xf numFmtId="214" fontId="16" fillId="0" borderId="0" applyFont="0" applyFill="0" applyBorder="0" applyAlignment="0" applyProtection="0"/>
    <xf numFmtId="269" fontId="16" fillId="0" borderId="0" applyFont="0" applyFill="0" applyBorder="0" applyAlignment="0" applyProtection="0"/>
    <xf numFmtId="10" fontId="16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93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16" fillId="0" borderId="0" applyFont="0" applyFill="0" applyBorder="0" applyAlignment="0" applyProtection="0"/>
    <xf numFmtId="270" fontId="27" fillId="0" borderId="0" applyFont="0" applyFill="0" applyBorder="0" applyAlignment="0" applyProtection="0"/>
    <xf numFmtId="215" fontId="56" fillId="0" borderId="0" applyFill="0" applyBorder="0" applyProtection="0"/>
    <xf numFmtId="271" fontId="94" fillId="0" borderId="0">
      <alignment horizontal="left"/>
    </xf>
    <xf numFmtId="272" fontId="95" fillId="0" borderId="0">
      <alignment horizontal="left"/>
    </xf>
    <xf numFmtId="273" fontId="23" fillId="0" borderId="0">
      <alignment horizontal="left"/>
    </xf>
    <xf numFmtId="13" fontId="16" fillId="0" borderId="0" applyFont="0" applyFill="0" applyProtection="0"/>
    <xf numFmtId="215" fontId="16" fillId="0" borderId="0" applyFill="0" applyBorder="0" applyAlignment="0"/>
    <xf numFmtId="211" fontId="16" fillId="0" borderId="0" applyFill="0" applyBorder="0" applyAlignment="0"/>
    <xf numFmtId="215" fontId="16" fillId="0" borderId="0" applyFill="0" applyBorder="0" applyAlignment="0"/>
    <xf numFmtId="216" fontId="16" fillId="0" borderId="0" applyFill="0" applyBorder="0" applyAlignment="0"/>
    <xf numFmtId="211" fontId="16" fillId="0" borderId="0" applyFill="0" applyBorder="0" applyAlignment="0"/>
    <xf numFmtId="170" fontId="19" fillId="0" borderId="0">
      <alignment horizontal="right"/>
    </xf>
    <xf numFmtId="0" fontId="96" fillId="23" borderId="0" applyBorder="0" applyAlignment="0">
      <alignment horizontal="left"/>
      <protection locked="0"/>
    </xf>
    <xf numFmtId="257" fontId="16" fillId="0" borderId="0"/>
    <xf numFmtId="37" fontId="16" fillId="0" borderId="0" applyFont="0" applyFill="0" applyBorder="0" applyAlignment="0" applyProtection="0"/>
    <xf numFmtId="0" fontId="55" fillId="18" borderId="0" applyNumberFormat="0" applyFill="0" applyBorder="0" applyAlignment="0"/>
    <xf numFmtId="9" fontId="16" fillId="0" borderId="0" applyFont="0" applyFill="0" applyBorder="0" applyAlignment="0" applyProtection="0"/>
    <xf numFmtId="176" fontId="28" fillId="0" borderId="0" applyNumberFormat="0" applyFont="0" applyFill="0" applyBorder="0" applyAlignment="0" applyProtection="0">
      <alignment horizontal="left"/>
    </xf>
    <xf numFmtId="176" fontId="45" fillId="0" borderId="0"/>
    <xf numFmtId="0" fontId="97" fillId="24" borderId="0" applyNumberFormat="0" applyFont="0" applyBorder="0" applyAlignment="0">
      <alignment horizontal="center"/>
    </xf>
    <xf numFmtId="0" fontId="25" fillId="0" borderId="0"/>
    <xf numFmtId="0" fontId="98" fillId="25" borderId="0">
      <alignment horizontal="center"/>
    </xf>
    <xf numFmtId="274" fontId="98" fillId="25" borderId="0"/>
    <xf numFmtId="275" fontId="56" fillId="0" borderId="0" applyNumberFormat="0" applyFill="0" applyBorder="0" applyAlignment="0" applyProtection="0">
      <alignment horizontal="left"/>
    </xf>
    <xf numFmtId="0" fontId="99" fillId="0" borderId="0" applyFill="0" applyBorder="0">
      <alignment horizontal="left"/>
    </xf>
    <xf numFmtId="276" fontId="99" fillId="0" borderId="4" applyFill="0" applyBorder="0">
      <protection locked="0"/>
    </xf>
    <xf numFmtId="0" fontId="27" fillId="0" borderId="33" applyNumberFormat="0" applyFont="0" applyFill="0" applyAlignment="0" applyProtection="0"/>
    <xf numFmtId="0" fontId="41" fillId="12" borderId="8" applyNumberFormat="0" applyBorder="0" applyProtection="0">
      <alignment horizontal="left" wrapText="1"/>
    </xf>
    <xf numFmtId="0" fontId="41" fillId="12" borderId="0" applyNumberFormat="0" applyBorder="0" applyProtection="0">
      <alignment horizontal="left"/>
    </xf>
    <xf numFmtId="0" fontId="27" fillId="0" borderId="34" applyNumberFormat="0" applyFont="0" applyFill="0" applyAlignment="0" applyProtection="0"/>
    <xf numFmtId="277" fontId="27" fillId="0" borderId="0" applyFill="0" applyBorder="0" applyAlignment="0" applyProtection="0"/>
    <xf numFmtId="0" fontId="55" fillId="26" borderId="0">
      <alignment horizontal="left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4" fontId="100" fillId="0" borderId="0">
      <alignment horizontal="center" vertical="top"/>
    </xf>
    <xf numFmtId="0" fontId="55" fillId="26" borderId="0">
      <alignment horizontal="left" vertical="top"/>
    </xf>
    <xf numFmtId="4" fontId="100" fillId="0" borderId="0">
      <alignment horizontal="center" vertical="top"/>
    </xf>
    <xf numFmtId="0" fontId="101" fillId="26" borderId="0">
      <alignment horizontal="left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4" fontId="102" fillId="0" borderId="0">
      <alignment horizontal="center" vertical="top"/>
    </xf>
    <xf numFmtId="0" fontId="101" fillId="26" borderId="0">
      <alignment horizontal="left" vertical="top"/>
    </xf>
    <xf numFmtId="4" fontId="102" fillId="0" borderId="0">
      <alignment horizontal="center" vertical="top"/>
    </xf>
    <xf numFmtId="0" fontId="103" fillId="26" borderId="0">
      <alignment horizontal="left" vertical="top"/>
    </xf>
    <xf numFmtId="4" fontId="104" fillId="0" borderId="0">
      <alignment horizontal="center" vertical="top"/>
    </xf>
    <xf numFmtId="4" fontId="104" fillId="0" borderId="0">
      <alignment horizontal="center" vertical="top"/>
    </xf>
    <xf numFmtId="4" fontId="104" fillId="0" borderId="0">
      <alignment horizontal="center" vertical="top"/>
    </xf>
    <xf numFmtId="4" fontId="104" fillId="0" borderId="0">
      <alignment horizontal="center" vertical="top"/>
    </xf>
    <xf numFmtId="4" fontId="104" fillId="0" borderId="0">
      <alignment horizontal="center" vertical="top"/>
    </xf>
    <xf numFmtId="4" fontId="104" fillId="0" borderId="0">
      <alignment horizontal="center" vertical="top"/>
    </xf>
    <xf numFmtId="4" fontId="105" fillId="0" borderId="0">
      <alignment horizontal="left" vertical="top"/>
    </xf>
    <xf numFmtId="4" fontId="105" fillId="0" borderId="0">
      <alignment horizontal="left" vertical="top"/>
    </xf>
    <xf numFmtId="4" fontId="105" fillId="0" borderId="0">
      <alignment horizontal="left" vertical="top"/>
    </xf>
    <xf numFmtId="4" fontId="105" fillId="0" borderId="0">
      <alignment horizontal="left" vertical="top"/>
    </xf>
    <xf numFmtId="4" fontId="104" fillId="0" borderId="0">
      <alignment horizontal="center" vertical="top"/>
    </xf>
    <xf numFmtId="4" fontId="104" fillId="0" borderId="0">
      <alignment horizontal="center" vertical="top"/>
    </xf>
    <xf numFmtId="4" fontId="104" fillId="0" borderId="0">
      <alignment horizontal="center" vertical="top"/>
    </xf>
    <xf numFmtId="4" fontId="104" fillId="0" borderId="0">
      <alignment horizontal="center" vertical="top"/>
    </xf>
    <xf numFmtId="4" fontId="104" fillId="0" borderId="0">
      <alignment horizontal="center" vertical="top"/>
    </xf>
    <xf numFmtId="4" fontId="104" fillId="0" borderId="0">
      <alignment horizontal="center" vertical="top"/>
    </xf>
    <xf numFmtId="4" fontId="106" fillId="0" borderId="0">
      <alignment horizontal="right" vertical="top"/>
    </xf>
    <xf numFmtId="4" fontId="105" fillId="0" borderId="0">
      <alignment horizontal="left" vertical="top"/>
    </xf>
    <xf numFmtId="4" fontId="107" fillId="0" borderId="0">
      <alignment horizontal="left" vertical="top"/>
    </xf>
    <xf numFmtId="4" fontId="104" fillId="0" borderId="0">
      <alignment horizontal="right" vertical="top"/>
    </xf>
    <xf numFmtId="4" fontId="108" fillId="0" borderId="0">
      <alignment horizontal="left" vertical="top"/>
    </xf>
    <xf numFmtId="4" fontId="108" fillId="0" borderId="0">
      <alignment horizontal="right" vertical="top"/>
    </xf>
    <xf numFmtId="0" fontId="103" fillId="26" borderId="0">
      <alignment horizontal="left" vertical="top"/>
    </xf>
    <xf numFmtId="4" fontId="106" fillId="0" borderId="0">
      <alignment horizontal="lef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6" fillId="0" borderId="0">
      <alignment horizontal="right" vertical="top"/>
    </xf>
    <xf numFmtId="0" fontId="103" fillId="26" borderId="0">
      <alignment horizontal="right" vertical="top"/>
    </xf>
    <xf numFmtId="4" fontId="105" fillId="0" borderId="0">
      <alignment horizontal="left" vertical="top"/>
    </xf>
    <xf numFmtId="4" fontId="105" fillId="0" borderId="0">
      <alignment horizontal="left" vertical="top"/>
    </xf>
    <xf numFmtId="4" fontId="105" fillId="0" borderId="0">
      <alignment horizontal="left" vertical="top"/>
    </xf>
    <xf numFmtId="4" fontId="105" fillId="0" borderId="0">
      <alignment horizontal="left" vertical="top"/>
    </xf>
    <xf numFmtId="4" fontId="105" fillId="0" borderId="0">
      <alignment horizontal="left" vertical="top"/>
    </xf>
    <xf numFmtId="4" fontId="104" fillId="0" borderId="0">
      <alignment horizontal="left" vertical="top"/>
    </xf>
    <xf numFmtId="4" fontId="104" fillId="0" borderId="0">
      <alignment horizontal="left" vertical="top"/>
    </xf>
    <xf numFmtId="4" fontId="104" fillId="0" borderId="0">
      <alignment horizontal="left" vertical="top"/>
    </xf>
    <xf numFmtId="4" fontId="104" fillId="0" borderId="0">
      <alignment horizontal="left" vertical="top"/>
    </xf>
    <xf numFmtId="4" fontId="105" fillId="0" borderId="0">
      <alignment horizontal="left" vertical="top"/>
    </xf>
    <xf numFmtId="4" fontId="105" fillId="0" borderId="0">
      <alignment horizontal="left" vertical="top"/>
    </xf>
    <xf numFmtId="4" fontId="105" fillId="0" borderId="0">
      <alignment horizontal="left" vertical="top"/>
    </xf>
    <xf numFmtId="4" fontId="105" fillId="0" borderId="0">
      <alignment horizontal="left" vertical="top"/>
    </xf>
    <xf numFmtId="4" fontId="105" fillId="0" borderId="0">
      <alignment horizontal="left" vertical="top"/>
    </xf>
    <xf numFmtId="4" fontId="105" fillId="0" borderId="0">
      <alignment horizontal="left" vertical="top"/>
    </xf>
    <xf numFmtId="4" fontId="106" fillId="0" borderId="0">
      <alignment horizontal="right" vertical="top"/>
    </xf>
    <xf numFmtId="4" fontId="104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right" vertical="top"/>
    </xf>
    <xf numFmtId="4" fontId="108" fillId="0" borderId="0">
      <alignment horizontal="left" vertical="top"/>
    </xf>
    <xf numFmtId="4" fontId="104" fillId="0" borderId="0">
      <alignment horizontal="center" vertical="top"/>
    </xf>
    <xf numFmtId="4" fontId="104" fillId="0" borderId="0">
      <alignment horizontal="center" vertical="top"/>
    </xf>
    <xf numFmtId="4" fontId="104" fillId="0" borderId="0">
      <alignment horizontal="center" vertical="top"/>
    </xf>
    <xf numFmtId="4" fontId="104" fillId="0" borderId="0">
      <alignment horizontal="center" vertical="top"/>
    </xf>
    <xf numFmtId="4" fontId="106" fillId="0" borderId="0">
      <alignment horizontal="right" vertical="top"/>
    </xf>
    <xf numFmtId="4" fontId="106" fillId="0" borderId="0">
      <alignment horizontal="left" vertical="top"/>
    </xf>
    <xf numFmtId="4" fontId="105" fillId="0" borderId="0">
      <alignment horizontal="left" vertical="top"/>
    </xf>
    <xf numFmtId="0" fontId="109" fillId="26" borderId="0">
      <alignment horizontal="right" vertical="top"/>
    </xf>
    <xf numFmtId="4" fontId="104" fillId="0" borderId="0">
      <alignment horizontal="left" vertical="top"/>
    </xf>
    <xf numFmtId="4" fontId="104" fillId="0" borderId="0">
      <alignment horizontal="left" vertical="top"/>
    </xf>
    <xf numFmtId="4" fontId="104" fillId="0" borderId="0">
      <alignment horizontal="left" vertical="top"/>
    </xf>
    <xf numFmtId="4" fontId="104" fillId="0" borderId="0">
      <alignment horizontal="left" vertical="top"/>
    </xf>
    <xf numFmtId="4" fontId="104" fillId="0" borderId="0">
      <alignment horizontal="right" vertical="top"/>
    </xf>
    <xf numFmtId="4" fontId="104" fillId="0" borderId="0">
      <alignment horizontal="right" vertical="top"/>
    </xf>
    <xf numFmtId="4" fontId="104" fillId="0" borderId="0">
      <alignment horizontal="right" vertical="top"/>
    </xf>
    <xf numFmtId="4" fontId="104" fillId="0" borderId="0">
      <alignment horizontal="right" vertical="top"/>
    </xf>
    <xf numFmtId="4" fontId="104" fillId="0" borderId="0">
      <alignment horizontal="left" vertical="top"/>
    </xf>
    <xf numFmtId="4" fontId="104" fillId="0" borderId="0">
      <alignment horizontal="left" vertical="top"/>
    </xf>
    <xf numFmtId="4" fontId="104" fillId="0" borderId="0">
      <alignment horizontal="left" vertical="top"/>
    </xf>
    <xf numFmtId="4" fontId="104" fillId="0" borderId="0">
      <alignment horizontal="left" vertical="top"/>
    </xf>
    <xf numFmtId="4" fontId="104" fillId="0" borderId="0">
      <alignment horizontal="left" vertical="top"/>
    </xf>
    <xf numFmtId="4" fontId="104" fillId="0" borderId="0">
      <alignment horizontal="left" vertical="top"/>
    </xf>
    <xf numFmtId="4" fontId="106" fillId="0" borderId="0">
      <alignment horizontal="left" vertical="top"/>
    </xf>
    <xf numFmtId="4" fontId="104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5" fillId="0" borderId="0">
      <alignment horizontal="left" vertical="top"/>
    </xf>
    <xf numFmtId="4" fontId="105" fillId="0" borderId="0">
      <alignment horizontal="left" vertical="top"/>
    </xf>
    <xf numFmtId="4" fontId="105" fillId="0" borderId="0">
      <alignment horizontal="left" vertical="top"/>
    </xf>
    <xf numFmtId="4" fontId="105" fillId="0" borderId="0">
      <alignment horizontal="left" vertical="top"/>
    </xf>
    <xf numFmtId="4" fontId="106" fillId="0" borderId="0">
      <alignment horizontal="right" vertical="top"/>
    </xf>
    <xf numFmtId="4" fontId="104" fillId="0" borderId="0">
      <alignment horizontal="left" vertical="top"/>
    </xf>
    <xf numFmtId="4" fontId="104" fillId="0" borderId="0">
      <alignment horizontal="left" vertical="top"/>
    </xf>
    <xf numFmtId="4" fontId="104" fillId="0" borderId="0">
      <alignment horizontal="right" vertical="top"/>
    </xf>
    <xf numFmtId="4" fontId="104" fillId="0" borderId="0">
      <alignment horizontal="left" vertical="top"/>
    </xf>
    <xf numFmtId="4" fontId="104" fillId="0" borderId="0">
      <alignment horizontal="left" vertical="top"/>
    </xf>
    <xf numFmtId="4" fontId="104" fillId="0" borderId="0">
      <alignment horizontal="left" vertical="top"/>
    </xf>
    <xf numFmtId="4" fontId="104" fillId="0" borderId="0">
      <alignment horizontal="left" vertical="top"/>
    </xf>
    <xf numFmtId="4" fontId="104" fillId="0" borderId="0">
      <alignment horizontal="left" vertical="top"/>
    </xf>
    <xf numFmtId="4" fontId="108" fillId="0" borderId="0">
      <alignment horizontal="right" vertical="top"/>
    </xf>
    <xf numFmtId="4" fontId="106" fillId="0" borderId="0">
      <alignment horizontal="right" vertical="top"/>
    </xf>
    <xf numFmtId="4" fontId="108" fillId="0" borderId="0">
      <alignment horizontal="left" vertical="top"/>
    </xf>
    <xf numFmtId="4" fontId="110" fillId="0" borderId="0">
      <alignment horizontal="center" vertical="top"/>
    </xf>
    <xf numFmtId="4" fontId="104" fillId="0" borderId="0">
      <alignment horizontal="right" vertical="top"/>
    </xf>
    <xf numFmtId="4" fontId="104" fillId="0" borderId="0">
      <alignment horizontal="right" vertical="top"/>
    </xf>
    <xf numFmtId="4" fontId="104" fillId="0" borderId="0">
      <alignment horizontal="right" vertical="top"/>
    </xf>
    <xf numFmtId="4" fontId="104" fillId="0" borderId="0">
      <alignment horizontal="right" vertical="top"/>
    </xf>
    <xf numFmtId="4" fontId="110" fillId="0" borderId="0">
      <alignment horizontal="center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0" fontId="109" fillId="26" borderId="0">
      <alignment horizontal="left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4" fontId="111" fillId="0" borderId="0">
      <alignment horizontal="center" vertical="top"/>
    </xf>
    <xf numFmtId="0" fontId="109" fillId="26" borderId="0">
      <alignment horizontal="left" vertical="top"/>
    </xf>
    <xf numFmtId="4" fontId="111" fillId="0" borderId="0">
      <alignment horizontal="center" vertical="top"/>
    </xf>
    <xf numFmtId="0" fontId="101" fillId="26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0" fontId="101" fillId="26" borderId="0">
      <alignment horizontal="right" vertical="top"/>
    </xf>
    <xf numFmtId="4" fontId="107" fillId="0" borderId="0">
      <alignment horizontal="right" vertical="top"/>
    </xf>
    <xf numFmtId="0" fontId="112" fillId="26" borderId="0">
      <alignment horizontal="left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0" fontId="112" fillId="26" borderId="0">
      <alignment horizontal="left" vertical="top"/>
    </xf>
    <xf numFmtId="4" fontId="110" fillId="0" borderId="0">
      <alignment horizontal="center" vertical="top"/>
    </xf>
    <xf numFmtId="0" fontId="113" fillId="26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07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4" fontId="114" fillId="0" borderId="0">
      <alignment horizontal="left" vertical="top"/>
    </xf>
    <xf numFmtId="0" fontId="113" fillId="26" borderId="0">
      <alignment horizontal="left" vertical="top"/>
    </xf>
    <xf numFmtId="4" fontId="114" fillId="0" borderId="0">
      <alignment horizontal="left" vertical="top"/>
    </xf>
    <xf numFmtId="0" fontId="115" fillId="26" borderId="0">
      <alignment horizontal="left" vertical="top"/>
    </xf>
    <xf numFmtId="4" fontId="116" fillId="0" borderId="0">
      <alignment horizontal="left" vertical="top"/>
    </xf>
    <xf numFmtId="4" fontId="107" fillId="0" borderId="0">
      <alignment horizontal="left" vertical="top"/>
    </xf>
    <xf numFmtId="4" fontId="116" fillId="0" borderId="0">
      <alignment horizontal="left" vertical="top"/>
    </xf>
    <xf numFmtId="4" fontId="116" fillId="0" borderId="0">
      <alignment horizontal="left" vertical="top"/>
    </xf>
    <xf numFmtId="4" fontId="116" fillId="0" borderId="0">
      <alignment horizontal="left" vertical="top"/>
    </xf>
    <xf numFmtId="4" fontId="116" fillId="0" borderId="0">
      <alignment horizontal="left" vertical="top"/>
    </xf>
    <xf numFmtId="4" fontId="116" fillId="0" borderId="0">
      <alignment horizontal="left" vertical="top"/>
    </xf>
    <xf numFmtId="4" fontId="116" fillId="0" borderId="0">
      <alignment horizontal="left" vertical="top"/>
    </xf>
    <xf numFmtId="4" fontId="116" fillId="0" borderId="0">
      <alignment horizontal="left" vertical="top"/>
    </xf>
    <xf numFmtId="4" fontId="116" fillId="0" borderId="0">
      <alignment horizontal="left" vertical="top"/>
    </xf>
    <xf numFmtId="4" fontId="116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16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16" fillId="0" borderId="0">
      <alignment horizontal="left" vertical="top"/>
    </xf>
    <xf numFmtId="4" fontId="116" fillId="0" borderId="0">
      <alignment horizontal="left" vertical="top"/>
    </xf>
    <xf numFmtId="4" fontId="116" fillId="0" borderId="0">
      <alignment horizontal="left" vertical="top"/>
    </xf>
    <xf numFmtId="4" fontId="116" fillId="0" borderId="0">
      <alignment horizontal="left" vertical="top"/>
    </xf>
    <xf numFmtId="4" fontId="116" fillId="0" borderId="0">
      <alignment horizontal="left" vertical="top"/>
    </xf>
    <xf numFmtId="4" fontId="116" fillId="0" borderId="0">
      <alignment horizontal="left" vertical="top"/>
    </xf>
    <xf numFmtId="4" fontId="116" fillId="0" borderId="0">
      <alignment horizontal="left" vertical="top"/>
    </xf>
    <xf numFmtId="4" fontId="116" fillId="0" borderId="0">
      <alignment horizontal="left" vertical="top"/>
    </xf>
    <xf numFmtId="4" fontId="116" fillId="0" borderId="0">
      <alignment horizontal="left" vertical="top"/>
    </xf>
    <xf numFmtId="4" fontId="116" fillId="0" borderId="0">
      <alignment horizontal="left" vertical="top"/>
    </xf>
    <xf numFmtId="4" fontId="108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16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16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16" fillId="0" borderId="0">
      <alignment horizontal="left" vertical="top"/>
    </xf>
    <xf numFmtId="4" fontId="116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16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16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0" fontId="115" fillId="26" borderId="0">
      <alignment horizontal="left" vertical="top"/>
    </xf>
    <xf numFmtId="4" fontId="116" fillId="0" borderId="0">
      <alignment horizontal="left" vertical="top"/>
    </xf>
    <xf numFmtId="0" fontId="115" fillId="26" borderId="0">
      <alignment horizontal="right" vertical="top"/>
    </xf>
    <xf numFmtId="4" fontId="116" fillId="0" borderId="0">
      <alignment horizontal="right" vertical="top"/>
    </xf>
    <xf numFmtId="4" fontId="116" fillId="0" borderId="0">
      <alignment horizontal="righ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16" fillId="0" borderId="0">
      <alignment horizontal="right" vertical="top"/>
    </xf>
    <xf numFmtId="4" fontId="116" fillId="0" borderId="0">
      <alignment horizontal="right" vertical="top"/>
    </xf>
    <xf numFmtId="4" fontId="116" fillId="0" borderId="0">
      <alignment horizontal="right" vertical="top"/>
    </xf>
    <xf numFmtId="4" fontId="116" fillId="0" borderId="0">
      <alignment horizontal="right" vertical="top"/>
    </xf>
    <xf numFmtId="4" fontId="107" fillId="0" borderId="0">
      <alignment horizontal="left" vertical="top"/>
    </xf>
    <xf numFmtId="4" fontId="116" fillId="0" borderId="0">
      <alignment horizontal="right" vertical="top"/>
    </xf>
    <xf numFmtId="4" fontId="107" fillId="0" borderId="0">
      <alignment horizontal="righ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1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16" fillId="0" borderId="0">
      <alignment horizontal="right" vertical="top"/>
    </xf>
    <xf numFmtId="4" fontId="116" fillId="0" borderId="0">
      <alignment horizontal="left" vertical="top"/>
    </xf>
    <xf numFmtId="4" fontId="116" fillId="0" borderId="0">
      <alignment horizontal="right" vertical="top"/>
    </xf>
    <xf numFmtId="4" fontId="116" fillId="0" borderId="0">
      <alignment horizontal="left" vertical="top"/>
    </xf>
    <xf numFmtId="4" fontId="116" fillId="0" borderId="0">
      <alignment horizontal="right" vertical="top"/>
    </xf>
    <xf numFmtId="4" fontId="116" fillId="0" borderId="0">
      <alignment horizontal="right" vertical="top"/>
    </xf>
    <xf numFmtId="4" fontId="116" fillId="0" borderId="0">
      <alignment horizontal="right" vertical="top"/>
    </xf>
    <xf numFmtId="4" fontId="116" fillId="0" borderId="0">
      <alignment horizontal="right" vertical="top"/>
    </xf>
    <xf numFmtId="4" fontId="116" fillId="0" borderId="0">
      <alignment horizontal="right" vertical="top"/>
    </xf>
    <xf numFmtId="4" fontId="116" fillId="0" borderId="0">
      <alignment horizontal="right" vertical="top"/>
    </xf>
    <xf numFmtId="4" fontId="116" fillId="0" borderId="0">
      <alignment horizontal="right" vertical="top"/>
    </xf>
    <xf numFmtId="4" fontId="116" fillId="0" borderId="0">
      <alignment horizontal="right" vertical="top"/>
    </xf>
    <xf numFmtId="4" fontId="116" fillId="0" borderId="0">
      <alignment horizontal="right" vertical="top"/>
    </xf>
    <xf numFmtId="4" fontId="116" fillId="0" borderId="0">
      <alignment horizontal="left" vertical="top"/>
    </xf>
    <xf numFmtId="4" fontId="108" fillId="0" borderId="0">
      <alignment horizontal="righ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06" fillId="0" borderId="0">
      <alignment horizontal="lef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1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06" fillId="0" borderId="0">
      <alignment horizontal="lef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16" fillId="0" borderId="0">
      <alignment horizontal="righ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16" fillId="0" borderId="0">
      <alignment horizontal="right" vertical="top"/>
    </xf>
    <xf numFmtId="4" fontId="116" fillId="0" borderId="0">
      <alignment horizontal="righ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16" fillId="0" borderId="0">
      <alignment horizontal="righ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06" fillId="0" borderId="0">
      <alignment horizontal="lef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16" fillId="0" borderId="0">
      <alignment horizontal="righ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0" fontId="115" fillId="26" borderId="0">
      <alignment horizontal="right" vertical="top"/>
    </xf>
    <xf numFmtId="4" fontId="116" fillId="0" borderId="0">
      <alignment horizontal="right" vertical="top"/>
    </xf>
    <xf numFmtId="0" fontId="101" fillId="26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8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8" fillId="0" borderId="0">
      <alignment horizontal="lef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16" fillId="0" borderId="0">
      <alignment horizontal="righ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right" vertical="top"/>
    </xf>
    <xf numFmtId="4" fontId="116" fillId="0" borderId="0">
      <alignment horizontal="right" vertical="top"/>
    </xf>
    <xf numFmtId="4" fontId="116" fillId="0" borderId="0">
      <alignment horizontal="righ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lef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16" fillId="0" borderId="0">
      <alignment horizontal="righ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08" fillId="0" borderId="0">
      <alignment horizontal="lef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lef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16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7" fillId="0" borderId="0">
      <alignment horizontal="lef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lef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7" fillId="0" borderId="0">
      <alignment horizontal="lef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0" fontId="101" fillId="26" borderId="0">
      <alignment horizontal="left" vertical="top"/>
    </xf>
    <xf numFmtId="4" fontId="107" fillId="0" borderId="0">
      <alignment horizontal="left" vertical="top"/>
    </xf>
    <xf numFmtId="0" fontId="101" fillId="26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4" fillId="0" borderId="0">
      <alignment horizontal="center" vertical="top"/>
    </xf>
    <xf numFmtId="4" fontId="104" fillId="0" borderId="0">
      <alignment horizontal="center" vertical="top"/>
    </xf>
    <xf numFmtId="4" fontId="104" fillId="0" borderId="0">
      <alignment horizontal="center" vertical="top"/>
    </xf>
    <xf numFmtId="4" fontId="104" fillId="0" borderId="0">
      <alignment horizontal="center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16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6" fillId="0" borderId="0">
      <alignment horizontal="left" vertical="top"/>
    </xf>
    <xf numFmtId="4" fontId="104" fillId="0" borderId="0">
      <alignment horizontal="center" vertical="top"/>
    </xf>
    <xf numFmtId="4" fontId="116" fillId="0" borderId="0">
      <alignment horizontal="right" vertical="top"/>
    </xf>
    <xf numFmtId="4" fontId="116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6" fillId="0" borderId="0">
      <alignment horizontal="lef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8" fillId="0" borderId="0">
      <alignment horizontal="right" vertical="top"/>
    </xf>
    <xf numFmtId="4" fontId="106" fillId="0" borderId="0">
      <alignment horizontal="left" vertical="top"/>
    </xf>
    <xf numFmtId="0" fontId="101" fillId="26" borderId="0">
      <alignment horizontal="right" vertical="top"/>
    </xf>
    <xf numFmtId="4" fontId="106" fillId="0" borderId="0">
      <alignment horizontal="left" vertical="top"/>
    </xf>
    <xf numFmtId="4" fontId="116" fillId="0" borderId="0">
      <alignment horizontal="right" vertical="top"/>
    </xf>
    <xf numFmtId="4" fontId="116" fillId="0" borderId="0">
      <alignment horizontal="right" vertical="top"/>
    </xf>
    <xf numFmtId="4" fontId="106" fillId="0" borderId="0">
      <alignment horizontal="right" vertical="top"/>
    </xf>
    <xf numFmtId="4" fontId="117" fillId="15" borderId="35" applyNumberFormat="0" applyProtection="0">
      <alignment vertical="center"/>
    </xf>
    <xf numFmtId="4" fontId="118" fillId="15" borderId="35" applyNumberFormat="0" applyProtection="0">
      <alignment vertical="center"/>
    </xf>
    <xf numFmtId="4" fontId="119" fillId="15" borderId="35" applyNumberFormat="0" applyProtection="0">
      <alignment horizontal="left" vertical="center" indent="1"/>
    </xf>
    <xf numFmtId="4" fontId="93" fillId="27" borderId="0" applyNumberFormat="0" applyProtection="0">
      <alignment horizontal="left" vertical="center" indent="1"/>
    </xf>
    <xf numFmtId="4" fontId="119" fillId="28" borderId="35" applyNumberFormat="0" applyProtection="0">
      <alignment horizontal="right" vertical="center"/>
    </xf>
    <xf numFmtId="4" fontId="119" fillId="29" borderId="35" applyNumberFormat="0" applyProtection="0">
      <alignment horizontal="right" vertical="center"/>
    </xf>
    <xf numFmtId="4" fontId="119" fillId="30" borderId="35" applyNumberFormat="0" applyProtection="0">
      <alignment horizontal="right" vertical="center"/>
    </xf>
    <xf numFmtId="4" fontId="119" fillId="6" borderId="35" applyNumberFormat="0" applyProtection="0">
      <alignment horizontal="right" vertical="center"/>
    </xf>
    <xf numFmtId="4" fontId="119" fillId="31" borderId="35" applyNumberFormat="0" applyProtection="0">
      <alignment horizontal="right" vertical="center"/>
    </xf>
    <xf numFmtId="4" fontId="119" fillId="32" borderId="35" applyNumberFormat="0" applyProtection="0">
      <alignment horizontal="right" vertical="center"/>
    </xf>
    <xf numFmtId="4" fontId="119" fillId="33" borderId="35" applyNumberFormat="0" applyProtection="0">
      <alignment horizontal="right" vertical="center"/>
    </xf>
    <xf numFmtId="4" fontId="119" fillId="34" borderId="35" applyNumberFormat="0" applyProtection="0">
      <alignment horizontal="right" vertical="center"/>
    </xf>
    <xf numFmtId="4" fontId="119" fillId="35" borderId="35" applyNumberFormat="0" applyProtection="0">
      <alignment horizontal="right" vertical="center"/>
    </xf>
    <xf numFmtId="4" fontId="117" fillId="36" borderId="36" applyNumberFormat="0" applyProtection="0">
      <alignment horizontal="left" vertical="center" indent="1"/>
    </xf>
    <xf numFmtId="4" fontId="117" fillId="37" borderId="0" applyNumberFormat="0" applyProtection="0">
      <alignment horizontal="left" vertical="center" indent="1"/>
    </xf>
    <xf numFmtId="4" fontId="117" fillId="4" borderId="0" applyNumberFormat="0" applyProtection="0">
      <alignment horizontal="left" vertical="center" indent="1"/>
    </xf>
    <xf numFmtId="4" fontId="119" fillId="37" borderId="35" applyNumberFormat="0" applyProtection="0">
      <alignment horizontal="right" vertical="center"/>
    </xf>
    <xf numFmtId="4" fontId="120" fillId="26" borderId="0" applyNumberFormat="0" applyProtection="0">
      <alignment horizontal="left" vertical="center" wrapText="1"/>
    </xf>
    <xf numFmtId="4" fontId="121" fillId="26" borderId="0" applyNumberFormat="0" applyProtection="0">
      <alignment horizontal="left" vertical="center" indent="1"/>
    </xf>
    <xf numFmtId="4" fontId="119" fillId="38" borderId="35" applyNumberFormat="0" applyProtection="0">
      <alignment vertical="center"/>
    </xf>
    <xf numFmtId="4" fontId="122" fillId="38" borderId="35" applyNumberFormat="0" applyProtection="0">
      <alignment vertical="center"/>
    </xf>
    <xf numFmtId="4" fontId="117" fillId="37" borderId="37" applyNumberFormat="0" applyProtection="0">
      <alignment horizontal="left" vertical="center" indent="1"/>
    </xf>
    <xf numFmtId="4" fontId="119" fillId="38" borderId="35" applyNumberFormat="0" applyProtection="0">
      <alignment horizontal="right" vertical="center"/>
    </xf>
    <xf numFmtId="4" fontId="122" fillId="38" borderId="35" applyNumberFormat="0" applyProtection="0">
      <alignment horizontal="right" vertical="center"/>
    </xf>
    <xf numFmtId="4" fontId="117" fillId="37" borderId="35" applyNumberFormat="0" applyProtection="0">
      <alignment horizontal="right" vertical="center"/>
    </xf>
    <xf numFmtId="4" fontId="123" fillId="0" borderId="37" applyNumberFormat="0" applyProtection="0">
      <alignment horizontal="left" vertical="center" indent="1"/>
    </xf>
    <xf numFmtId="4" fontId="124" fillId="38" borderId="35" applyNumberFormat="0" applyProtection="0">
      <alignment horizontal="right" vertical="center"/>
    </xf>
    <xf numFmtId="0" fontId="125" fillId="0" borderId="38"/>
    <xf numFmtId="278" fontId="126" fillId="15" borderId="39" applyBorder="0">
      <alignment horizontal="center" vertical="center" wrapText="1"/>
      <protection hidden="1"/>
    </xf>
    <xf numFmtId="0" fontId="16" fillId="0" borderId="0" applyNumberFormat="0" applyFill="0" applyBorder="0" applyProtection="0">
      <alignment horizontal="left" vertical="center"/>
    </xf>
    <xf numFmtId="0" fontId="127" fillId="39" borderId="0"/>
    <xf numFmtId="49" fontId="128" fillId="39" borderId="0"/>
    <xf numFmtId="49" fontId="129" fillId="39" borderId="40"/>
    <xf numFmtId="49" fontId="129" fillId="39" borderId="0"/>
    <xf numFmtId="0" fontId="127" fillId="23" borderId="40">
      <protection locked="0"/>
    </xf>
    <xf numFmtId="0" fontId="127" fillId="39" borderId="0"/>
    <xf numFmtId="0" fontId="130" fillId="40" borderId="0"/>
    <xf numFmtId="0" fontId="130" fillId="41" borderId="0"/>
    <xf numFmtId="0" fontId="130" fillId="31" borderId="0"/>
    <xf numFmtId="0" fontId="97" fillId="1" borderId="1" applyNumberFormat="0" applyFont="0" applyAlignment="0">
      <alignment horizontal="center"/>
    </xf>
    <xf numFmtId="40" fontId="27" fillId="0" borderId="0" applyFont="0" applyFill="0" applyBorder="0" applyAlignment="0" applyProtection="0"/>
    <xf numFmtId="279" fontId="27" fillId="0" borderId="0" applyFont="0" applyFill="0" applyBorder="0" applyAlignment="0" applyProtection="0"/>
    <xf numFmtId="0" fontId="131" fillId="0" borderId="0" applyNumberFormat="0" applyFill="0" applyBorder="0" applyAlignment="0">
      <alignment horizontal="center"/>
    </xf>
    <xf numFmtId="0" fontId="16" fillId="0" borderId="0"/>
    <xf numFmtId="0" fontId="132" fillId="0" borderId="0" applyNumberFormat="0" applyFill="0" applyBorder="0" applyAlignment="0" applyProtection="0"/>
    <xf numFmtId="0" fontId="19" fillId="0" borderId="0"/>
    <xf numFmtId="176" fontId="19" fillId="0" borderId="0"/>
    <xf numFmtId="0" fontId="83" fillId="0" borderId="0"/>
    <xf numFmtId="0" fontId="133" fillId="0" borderId="0" applyNumberFormat="0" applyFill="0" applyBorder="0" applyProtection="0">
      <alignment horizontal="left"/>
    </xf>
    <xf numFmtId="0" fontId="42" fillId="0" borderId="41"/>
    <xf numFmtId="40" fontId="134" fillId="0" borderId="0" applyBorder="0">
      <alignment horizontal="right"/>
    </xf>
    <xf numFmtId="0" fontId="135" fillId="0" borderId="0" applyNumberFormat="0" applyFill="0" applyBorder="0" applyAlignment="0" applyProtection="0"/>
    <xf numFmtId="280" fontId="16" fillId="0" borderId="2" applyAlignment="0">
      <alignment horizontal="center" vertical="justify"/>
    </xf>
    <xf numFmtId="3" fontId="16" fillId="0" borderId="2" applyNumberFormat="0" applyFont="0" applyFill="0" applyAlignment="0" applyProtection="0">
      <alignment vertical="center"/>
    </xf>
    <xf numFmtId="0" fontId="25" fillId="0" borderId="25"/>
    <xf numFmtId="176" fontId="42" fillId="16" borderId="30">
      <alignment horizontal="center" vertical="center" wrapText="1"/>
    </xf>
    <xf numFmtId="281" fontId="136" fillId="0" borderId="7"/>
    <xf numFmtId="49" fontId="71" fillId="0" borderId="0" applyFont="0" applyFill="0" applyBorder="0" applyAlignment="0" applyProtection="0"/>
    <xf numFmtId="49" fontId="55" fillId="0" borderId="0" applyFill="0" applyBorder="0" applyAlignment="0"/>
    <xf numFmtId="282" fontId="16" fillId="0" borderId="0" applyFill="0" applyBorder="0" applyAlignment="0"/>
    <xf numFmtId="283" fontId="16" fillId="0" borderId="0" applyFill="0" applyBorder="0" applyAlignment="0"/>
    <xf numFmtId="284" fontId="71" fillId="0" borderId="0" applyFont="0" applyFill="0" applyBorder="0" applyAlignment="0" applyProtection="0"/>
    <xf numFmtId="0" fontId="137" fillId="0" borderId="0">
      <alignment horizontal="center"/>
    </xf>
    <xf numFmtId="0" fontId="138" fillId="0" borderId="42">
      <alignment vertical="center"/>
    </xf>
    <xf numFmtId="0" fontId="139" fillId="21" borderId="0"/>
    <xf numFmtId="0" fontId="41" fillId="12" borderId="9" applyNumberFormat="0" applyProtection="0">
      <alignment horizontal="left" vertical="center"/>
    </xf>
    <xf numFmtId="176" fontId="63" fillId="0" borderId="0">
      <alignment horizontal="center" vertical="center" wrapText="1"/>
    </xf>
    <xf numFmtId="0" fontId="140" fillId="13" borderId="2">
      <alignment horizontal="center" vertical="center" wrapText="1"/>
    </xf>
    <xf numFmtId="0" fontId="81" fillId="0" borderId="43"/>
    <xf numFmtId="0" fontId="81" fillId="0" borderId="25"/>
    <xf numFmtId="285" fontId="16" fillId="0" borderId="0" applyFont="0" applyFill="0" applyBorder="0" applyAlignment="0" applyProtection="0"/>
    <xf numFmtId="286" fontId="16" fillId="0" borderId="0" applyFont="0" applyFill="0" applyBorder="0" applyAlignment="0" applyProtection="0"/>
    <xf numFmtId="0" fontId="60" fillId="40" borderId="3" applyBorder="0">
      <alignment horizontal="left"/>
      <protection locked="0"/>
    </xf>
    <xf numFmtId="0" fontId="55" fillId="23" borderId="7" applyNumberFormat="0" applyFill="0" applyBorder="0" applyAlignment="0">
      <alignment horizontal="left"/>
      <protection locked="0"/>
    </xf>
    <xf numFmtId="287" fontId="141" fillId="0" borderId="0" applyFont="0" applyFill="0" applyBorder="0" applyAlignment="0" applyProtection="0"/>
    <xf numFmtId="288" fontId="61" fillId="0" borderId="0" applyFont="0" applyFill="0" applyBorder="0" applyAlignment="0" applyProtection="0"/>
    <xf numFmtId="289" fontId="61" fillId="0" borderId="0" applyFont="0" applyFill="0" applyBorder="0" applyAlignment="0" applyProtection="0"/>
    <xf numFmtId="290" fontId="61" fillId="0" borderId="0" applyFont="0" applyFill="0" applyBorder="0" applyAlignment="0" applyProtection="0"/>
    <xf numFmtId="0" fontId="60" fillId="23" borderId="2">
      <alignment vertical="center" wrapText="1"/>
      <protection locked="0"/>
    </xf>
    <xf numFmtId="171" fontId="28" fillId="0" borderId="0" applyFont="0" applyFill="0" applyBorder="0" applyAlignment="0" applyProtection="0"/>
    <xf numFmtId="291" fontId="16" fillId="0" borderId="0" applyFont="0" applyFill="0" applyBorder="0" applyAlignment="0" applyProtection="0"/>
    <xf numFmtId="292" fontId="16" fillId="0" borderId="0" applyFont="0" applyFill="0" applyBorder="0" applyAlignment="0" applyProtection="0"/>
    <xf numFmtId="49" fontId="46" fillId="0" borderId="44" applyBorder="0">
      <alignment wrapText="1"/>
    </xf>
    <xf numFmtId="0" fontId="46" fillId="16" borderId="1" applyFill="0" applyBorder="0">
      <alignment horizontal="left" wrapText="1"/>
    </xf>
    <xf numFmtId="0" fontId="37" fillId="0" borderId="0" applyFill="0" applyBorder="0"/>
    <xf numFmtId="0" fontId="37" fillId="16" borderId="1" applyFill="0" applyBorder="0">
      <alignment horizontal="left"/>
    </xf>
    <xf numFmtId="293" fontId="142" fillId="0" borderId="0" applyBorder="0"/>
    <xf numFmtId="0" fontId="37" fillId="23" borderId="0" applyFill="0" applyBorder="0"/>
    <xf numFmtId="0" fontId="37" fillId="23" borderId="0" applyFill="0" applyBorder="0"/>
    <xf numFmtId="10" fontId="37" fillId="0" borderId="0" applyBorder="0"/>
    <xf numFmtId="0" fontId="37" fillId="23" borderId="0"/>
    <xf numFmtId="0" fontId="37" fillId="0" borderId="0" applyBorder="0"/>
    <xf numFmtId="0" fontId="37" fillId="0" borderId="0" applyBorder="0"/>
    <xf numFmtId="3" fontId="37" fillId="23" borderId="4" applyFill="0" applyBorder="0">
      <alignment wrapText="1"/>
    </xf>
    <xf numFmtId="0" fontId="37" fillId="23" borderId="0" applyFill="0" applyBorder="0"/>
    <xf numFmtId="0" fontId="46" fillId="23" borderId="0" applyFill="0" applyBorder="0"/>
    <xf numFmtId="49" fontId="60" fillId="16" borderId="44" applyFill="0" applyBorder="0"/>
    <xf numFmtId="10" fontId="142" fillId="16" borderId="0" applyBorder="0"/>
    <xf numFmtId="294" fontId="37" fillId="23" borderId="0" applyFill="0" applyBorder="0"/>
    <xf numFmtId="0" fontId="37" fillId="23" borderId="0"/>
    <xf numFmtId="49" fontId="46" fillId="23" borderId="45" applyFill="0" applyBorder="0"/>
    <xf numFmtId="49" fontId="37" fillId="23" borderId="0" applyFill="0" applyBorder="0"/>
    <xf numFmtId="0" fontId="37" fillId="23" borderId="0" applyFill="0" applyBorder="0"/>
    <xf numFmtId="295" fontId="46" fillId="23" borderId="0" applyFill="0" applyBorder="0"/>
    <xf numFmtId="3" fontId="37" fillId="23" borderId="4" applyFill="0" applyBorder="0">
      <alignment wrapText="1"/>
    </xf>
    <xf numFmtId="3" fontId="37" fillId="23" borderId="4" applyFill="0" applyBorder="0">
      <alignment wrapText="1"/>
    </xf>
    <xf numFmtId="10" fontId="37" fillId="23" borderId="0" applyFill="0" applyBorder="0"/>
    <xf numFmtId="0" fontId="37" fillId="0" borderId="0" applyBorder="0"/>
    <xf numFmtId="0" fontId="37" fillId="23" borderId="0" applyFill="0" applyBorder="0"/>
    <xf numFmtId="0" fontId="37" fillId="23" borderId="0" applyFill="0" applyBorder="0"/>
    <xf numFmtId="3" fontId="46" fillId="23" borderId="4" applyFill="0" applyBorder="0">
      <alignment horizontal="right" wrapText="1"/>
    </xf>
    <xf numFmtId="0" fontId="37" fillId="16" borderId="0" applyBorder="0"/>
    <xf numFmtId="0" fontId="63" fillId="23" borderId="0" applyFill="0" applyBorder="0"/>
    <xf numFmtId="0" fontId="37" fillId="23" borderId="0" applyBorder="0"/>
    <xf numFmtId="0" fontId="37" fillId="0" borderId="0" applyBorder="0"/>
    <xf numFmtId="0" fontId="46" fillId="16" borderId="46" applyFill="0" applyBorder="0"/>
    <xf numFmtId="0" fontId="46" fillId="16" borderId="0" applyFill="0" applyBorder="0"/>
    <xf numFmtId="0" fontId="46" fillId="0" borderId="0" applyFill="0" applyBorder="0"/>
    <xf numFmtId="0" fontId="46" fillId="16" borderId="0" applyFill="0" applyBorder="0"/>
    <xf numFmtId="49" fontId="46" fillId="23" borderId="47" applyFill="0" applyBorder="0"/>
    <xf numFmtId="293" fontId="142" fillId="0" borderId="0" applyBorder="0"/>
    <xf numFmtId="293" fontId="37" fillId="0" borderId="0" applyBorder="0"/>
    <xf numFmtId="293" fontId="142" fillId="23" borderId="0" applyFill="0" applyBorder="0"/>
    <xf numFmtId="293" fontId="37" fillId="16" borderId="0" applyFill="0" applyBorder="0"/>
    <xf numFmtId="293" fontId="37" fillId="23" borderId="0" applyFill="0" applyBorder="0"/>
    <xf numFmtId="293" fontId="37" fillId="23" borderId="0" applyFill="0" applyBorder="0"/>
    <xf numFmtId="3" fontId="37" fillId="23" borderId="0" applyFill="0" applyBorder="0"/>
    <xf numFmtId="3" fontId="37" fillId="23" borderId="0" applyFill="0" applyBorder="0"/>
    <xf numFmtId="3" fontId="37" fillId="23" borderId="0" applyFill="0" applyBorder="0"/>
    <xf numFmtId="3" fontId="37" fillId="23" borderId="0" applyFill="0" applyBorder="0"/>
    <xf numFmtId="0" fontId="37" fillId="23" borderId="4" applyFill="0" applyBorder="0"/>
    <xf numFmtId="3" fontId="37" fillId="23" borderId="4" applyFill="0" applyBorder="0">
      <alignment horizontal="right" wrapText="1"/>
    </xf>
    <xf numFmtId="0" fontId="37" fillId="0" borderId="4" applyFill="0" applyBorder="0"/>
    <xf numFmtId="293" fontId="37" fillId="0" borderId="0" applyBorder="0"/>
    <xf numFmtId="293" fontId="46" fillId="0" borderId="0" applyBorder="0"/>
    <xf numFmtId="293" fontId="37" fillId="0" borderId="0" applyBorder="0"/>
    <xf numFmtId="293" fontId="46" fillId="0" borderId="0" applyBorder="0"/>
    <xf numFmtId="3" fontId="37" fillId="23" borderId="0" applyFill="0" applyBorder="0"/>
    <xf numFmtId="0" fontId="37" fillId="16" borderId="1" applyFill="0" applyBorder="0">
      <alignment horizontal="left" wrapText="1"/>
    </xf>
    <xf numFmtId="296" fontId="16" fillId="0" borderId="0" applyFont="0" applyFill="0" applyBorder="0" applyAlignment="0" applyProtection="0"/>
    <xf numFmtId="297" fontId="16" fillId="0" borderId="0" applyFont="0" applyFill="0" applyBorder="0" applyAlignment="0" applyProtection="0"/>
    <xf numFmtId="0" fontId="143" fillId="42" borderId="0" applyNumberFormat="0" applyFill="0" applyBorder="0" applyAlignment="0"/>
    <xf numFmtId="0" fontId="25" fillId="0" borderId="48"/>
    <xf numFmtId="0" fontId="27" fillId="12" borderId="0" applyNumberFormat="0" applyBorder="0" applyProtection="0">
      <alignment horizontal="left"/>
    </xf>
    <xf numFmtId="176" fontId="20" fillId="0" borderId="0" applyNumberFormat="0" applyFont="0" applyFill="0" applyBorder="0" applyProtection="0">
      <alignment horizontal="center" vertical="center" wrapText="1"/>
    </xf>
    <xf numFmtId="0" fontId="55" fillId="0" borderId="2" applyNumberFormat="0" applyBorder="0" applyAlignment="0" applyProtection="0">
      <alignment horizontal="left"/>
    </xf>
    <xf numFmtId="1" fontId="143" fillId="15" borderId="2" applyNumberFormat="0" applyFont="0" applyBorder="0" applyAlignment="0">
      <alignment horizontal="center" vertical="center" wrapText="1"/>
    </xf>
    <xf numFmtId="1" fontId="143" fillId="15" borderId="2" applyNumberFormat="0" applyFont="0" applyBorder="0" applyAlignment="0">
      <alignment horizontal="center" vertical="center" wrapText="1"/>
    </xf>
    <xf numFmtId="1" fontId="143" fillId="15" borderId="2" applyNumberFormat="0" applyFont="0" applyBorder="0" applyAlignment="0">
      <alignment horizontal="center" vertical="center" wrapText="1"/>
    </xf>
    <xf numFmtId="1" fontId="143" fillId="15" borderId="2" applyNumberFormat="0" applyFont="0" applyBorder="0" applyAlignment="0">
      <alignment horizontal="center" vertical="center" wrapText="1"/>
    </xf>
    <xf numFmtId="1" fontId="143" fillId="15" borderId="2" applyNumberFormat="0" applyFont="0" applyBorder="0" applyAlignment="0">
      <alignment horizontal="center" vertical="center" wrapText="1"/>
    </xf>
    <xf numFmtId="1" fontId="143" fillId="15" borderId="2" applyNumberFormat="0" applyFont="0" applyBorder="0" applyAlignment="0">
      <alignment horizontal="center" vertical="center" wrapText="1"/>
    </xf>
    <xf numFmtId="0" fontId="16" fillId="0" borderId="0"/>
    <xf numFmtId="0" fontId="16" fillId="0" borderId="0"/>
    <xf numFmtId="9" fontId="144" fillId="0" borderId="0" applyFont="0" applyFill="0" applyBorder="0" applyAlignment="0" applyProtection="0"/>
    <xf numFmtId="183" fontId="144" fillId="0" borderId="0" applyFont="0" applyFill="0" applyBorder="0" applyAlignment="0" applyProtection="0"/>
    <xf numFmtId="0" fontId="145" fillId="0" borderId="0"/>
    <xf numFmtId="0" fontId="146" fillId="0" borderId="0"/>
    <xf numFmtId="41" fontId="146" fillId="0" borderId="0" applyFont="0" applyFill="0" applyBorder="0" applyAlignment="0" applyProtection="0"/>
    <xf numFmtId="43" fontId="146" fillId="0" borderId="0" applyFont="0" applyFill="0" applyBorder="0" applyAlignment="0" applyProtection="0"/>
    <xf numFmtId="0" fontId="147" fillId="0" borderId="0"/>
    <xf numFmtId="0" fontId="16" fillId="0" borderId="0"/>
    <xf numFmtId="298" fontId="146" fillId="0" borderId="0" applyFont="0" applyFill="0" applyBorder="0" applyAlignment="0" applyProtection="0"/>
    <xf numFmtId="299" fontId="146" fillId="0" borderId="0" applyFont="0" applyFill="0" applyBorder="0" applyAlignment="0" applyProtection="0"/>
    <xf numFmtId="0" fontId="12" fillId="0" borderId="0"/>
    <xf numFmtId="169" fontId="12" fillId="0" borderId="0" applyFont="0" applyFill="0" applyBorder="0" applyAlignment="0" applyProtection="0"/>
    <xf numFmtId="0" fontId="12" fillId="0" borderId="0"/>
    <xf numFmtId="169" fontId="12" fillId="0" borderId="0" applyFont="0" applyFill="0" applyBorder="0" applyAlignment="0" applyProtection="0"/>
    <xf numFmtId="0" fontId="12" fillId="0" borderId="0"/>
    <xf numFmtId="169" fontId="12" fillId="0" borderId="0" applyFont="0" applyFill="0" applyBorder="0" applyAlignment="0" applyProtection="0"/>
    <xf numFmtId="0" fontId="12" fillId="0" borderId="0"/>
    <xf numFmtId="169" fontId="12" fillId="0" borderId="0" applyFont="0" applyFill="0" applyBorder="0" applyAlignment="0" applyProtection="0"/>
    <xf numFmtId="0" fontId="16" fillId="0" borderId="49" applyBorder="0">
      <alignment horizontal="center" vertical="center"/>
    </xf>
    <xf numFmtId="0" fontId="25" fillId="0" borderId="50" applyBorder="0"/>
    <xf numFmtId="0" fontId="41" fillId="0" borderId="51" applyNumberFormat="0" applyBorder="0">
      <alignment horizontal="center"/>
    </xf>
    <xf numFmtId="167" fontId="11" fillId="0" borderId="0" applyFont="0" applyFill="0" applyBorder="0" applyAlignment="0" applyProtection="0"/>
    <xf numFmtId="167" fontId="12" fillId="0" borderId="0" applyFont="0" applyFill="0" applyBorder="0" applyAlignment="0" applyProtection="0"/>
    <xf numFmtId="167" fontId="12" fillId="0" borderId="0" applyFont="0" applyFill="0" applyBorder="0" applyAlignment="0" applyProtection="0"/>
    <xf numFmtId="167" fontId="12" fillId="0" borderId="0" applyFont="0" applyFill="0" applyBorder="0" applyAlignment="0" applyProtection="0"/>
    <xf numFmtId="167" fontId="12" fillId="0" borderId="0" applyFont="0" applyFill="0" applyBorder="0" applyAlignment="0" applyProtection="0"/>
    <xf numFmtId="169" fontId="12" fillId="0" borderId="0" applyFont="0" applyFill="0" applyBorder="0" applyAlignment="0" applyProtection="0"/>
    <xf numFmtId="169" fontId="12" fillId="0" borderId="0" applyFont="0" applyFill="0" applyBorder="0" applyAlignment="0" applyProtection="0"/>
    <xf numFmtId="169" fontId="12" fillId="0" borderId="0" applyFont="0" applyFill="0" applyBorder="0" applyAlignment="0" applyProtection="0"/>
    <xf numFmtId="169" fontId="12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2" fillId="0" borderId="0" applyFont="0" applyFill="0" applyBorder="0" applyAlignment="0" applyProtection="0"/>
    <xf numFmtId="169" fontId="12" fillId="0" borderId="0" applyFont="0" applyFill="0" applyBorder="0" applyAlignment="0" applyProtection="0"/>
    <xf numFmtId="169" fontId="12" fillId="0" borderId="0" applyFont="0" applyFill="0" applyBorder="0" applyAlignment="0" applyProtection="0"/>
    <xf numFmtId="169" fontId="12" fillId="0" borderId="0" applyFont="0" applyFill="0" applyBorder="0" applyAlignment="0" applyProtection="0"/>
    <xf numFmtId="169" fontId="12" fillId="0" borderId="0" applyFont="0" applyFill="0" applyBorder="0" applyAlignment="0" applyProtection="0"/>
    <xf numFmtId="169" fontId="12" fillId="0" borderId="0" applyFont="0" applyFill="0" applyBorder="0" applyAlignment="0" applyProtection="0"/>
    <xf numFmtId="169" fontId="12" fillId="0" borderId="0" applyFont="0" applyFill="0" applyBorder="0" applyAlignment="0" applyProtection="0"/>
    <xf numFmtId="169" fontId="12" fillId="0" borderId="0" applyFont="0" applyFill="0" applyBorder="0" applyAlignment="0" applyProtection="0"/>
    <xf numFmtId="169" fontId="12" fillId="0" borderId="0" applyFont="0" applyFill="0" applyBorder="0" applyAlignment="0" applyProtection="0"/>
    <xf numFmtId="169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76" fontId="12" fillId="0" borderId="0"/>
    <xf numFmtId="17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281" fontId="136" fillId="0" borderId="49"/>
    <xf numFmtId="0" fontId="55" fillId="23" borderId="49" applyNumberFormat="0" applyFill="0" applyBorder="0" applyAlignment="0">
      <alignment horizontal="left"/>
      <protection locked="0"/>
    </xf>
    <xf numFmtId="167" fontId="13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0" fillId="0" borderId="0"/>
    <xf numFmtId="167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9" fillId="0" borderId="0"/>
    <xf numFmtId="167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8" fillId="0" borderId="0"/>
    <xf numFmtId="167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169" fontId="8" fillId="0" borderId="0" applyFont="0" applyFill="0" applyBorder="0" applyAlignment="0" applyProtection="0"/>
    <xf numFmtId="0" fontId="30" fillId="0" borderId="0"/>
    <xf numFmtId="0" fontId="16" fillId="0" borderId="0">
      <alignment vertical="center"/>
    </xf>
    <xf numFmtId="0" fontId="51" fillId="0" borderId="0"/>
    <xf numFmtId="0" fontId="8" fillId="0" borderId="0"/>
    <xf numFmtId="0" fontId="171" fillId="0" borderId="0">
      <alignment vertical="center"/>
    </xf>
    <xf numFmtId="183" fontId="16" fillId="0" borderId="0" applyFont="0" applyFill="0" applyBorder="0" applyAlignment="0" applyProtection="0">
      <alignment vertical="center"/>
    </xf>
    <xf numFmtId="41" fontId="51" fillId="0" borderId="0" applyFont="0" applyFill="0" applyBorder="0" applyAlignment="0" applyProtection="0"/>
    <xf numFmtId="169" fontId="7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9" fontId="5" fillId="0" borderId="0" applyFont="0" applyFill="0" applyBorder="0" applyAlignment="0" applyProtection="0"/>
    <xf numFmtId="0" fontId="51" fillId="0" borderId="0"/>
    <xf numFmtId="41" fontId="51" fillId="0" borderId="0" applyFont="0" applyFill="0" applyBorder="0" applyAlignment="0" applyProtection="0"/>
    <xf numFmtId="169" fontId="4" fillId="0" borderId="0" applyFont="0" applyFill="0" applyBorder="0" applyAlignment="0" applyProtection="0"/>
    <xf numFmtId="9" fontId="51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8" fillId="0" borderId="0"/>
    <xf numFmtId="166" fontId="8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458">
    <xf numFmtId="0" fontId="0" fillId="0" borderId="0" xfId="0"/>
    <xf numFmtId="0" fontId="0" fillId="0" borderId="0" xfId="0" applyFont="1"/>
    <xf numFmtId="0" fontId="51" fillId="0" borderId="0" xfId="3877" applyFont="1"/>
    <xf numFmtId="0" fontId="51" fillId="0" borderId="0" xfId="3877" applyFont="1" applyAlignment="1">
      <alignment horizontal="center" vertical="center"/>
    </xf>
    <xf numFmtId="0" fontId="51" fillId="0" borderId="0" xfId="3877" applyFont="1" applyAlignment="1">
      <alignment horizontal="left" indent="1"/>
    </xf>
    <xf numFmtId="167" fontId="51" fillId="0" borderId="0" xfId="4103" applyFont="1" applyAlignment="1">
      <alignment horizontal="left" indent="1"/>
    </xf>
    <xf numFmtId="301" fontId="51" fillId="0" borderId="0" xfId="3877" applyNumberFormat="1" applyFont="1"/>
    <xf numFmtId="0" fontId="151" fillId="0" borderId="0" xfId="3877" applyFont="1" applyAlignment="1">
      <alignment horizontal="right"/>
    </xf>
    <xf numFmtId="0" fontId="51" fillId="0" borderId="0" xfId="0" applyFont="1"/>
    <xf numFmtId="303" fontId="153" fillId="0" borderId="0" xfId="0" applyNumberFormat="1" applyFont="1" applyAlignment="1">
      <alignment horizontal="center"/>
    </xf>
    <xf numFmtId="0" fontId="51" fillId="46" borderId="0" xfId="0" applyFont="1" applyFill="1"/>
    <xf numFmtId="0" fontId="51" fillId="0" borderId="53" xfId="0" applyFont="1" applyFill="1" applyBorder="1"/>
    <xf numFmtId="0" fontId="51" fillId="0" borderId="52" xfId="0" applyFont="1" applyFill="1" applyBorder="1"/>
    <xf numFmtId="0" fontId="51" fillId="0" borderId="0" xfId="2446" applyFont="1" applyFill="1"/>
    <xf numFmtId="0" fontId="51" fillId="0" borderId="0" xfId="0" applyFont="1" applyFill="1"/>
    <xf numFmtId="0" fontId="154" fillId="0" borderId="0" xfId="0" applyFont="1" applyFill="1"/>
    <xf numFmtId="0" fontId="158" fillId="0" borderId="0" xfId="2446" applyFont="1" applyFill="1"/>
    <xf numFmtId="300" fontId="156" fillId="0" borderId="5" xfId="1" applyNumberFormat="1" applyFont="1" applyFill="1" applyBorder="1"/>
    <xf numFmtId="0" fontId="51" fillId="0" borderId="50" xfId="0" applyFont="1" applyFill="1" applyBorder="1"/>
    <xf numFmtId="0" fontId="51" fillId="0" borderId="0" xfId="0" applyFont="1" applyFill="1" applyBorder="1"/>
    <xf numFmtId="0" fontId="152" fillId="0" borderId="0" xfId="0" applyFont="1" applyFill="1"/>
    <xf numFmtId="0" fontId="150" fillId="0" borderId="0" xfId="0" applyFont="1" applyAlignment="1">
      <alignment horizontal="center"/>
    </xf>
    <xf numFmtId="0" fontId="150" fillId="0" borderId="0" xfId="0" applyFont="1"/>
    <xf numFmtId="0" fontId="0" fillId="0" borderId="0" xfId="0" applyFont="1" applyAlignment="1">
      <alignment horizontal="center"/>
    </xf>
    <xf numFmtId="0" fontId="0" fillId="0" borderId="0" xfId="0" applyFont="1" applyAlignment="1">
      <alignment horizontal="left"/>
    </xf>
    <xf numFmtId="0" fontId="0" fillId="0" borderId="63" xfId="0" applyFont="1" applyBorder="1"/>
    <xf numFmtId="0" fontId="0" fillId="0" borderId="64" xfId="0" applyFont="1" applyBorder="1"/>
    <xf numFmtId="0" fontId="0" fillId="0" borderId="64" xfId="0" applyFont="1" applyBorder="1" applyAlignment="1">
      <alignment horizontal="center"/>
    </xf>
    <xf numFmtId="0" fontId="0" fillId="0" borderId="65" xfId="0" applyFont="1" applyBorder="1"/>
    <xf numFmtId="0" fontId="0" fillId="0" borderId="66" xfId="0" applyFont="1" applyBorder="1"/>
    <xf numFmtId="0" fontId="0" fillId="0" borderId="67" xfId="0" applyFont="1" applyBorder="1" applyAlignment="1">
      <alignment horizontal="center"/>
    </xf>
    <xf numFmtId="0" fontId="0" fillId="0" borderId="68" xfId="0" applyFont="1" applyBorder="1"/>
    <xf numFmtId="0" fontId="0" fillId="0" borderId="0" xfId="0" applyFont="1" applyBorder="1"/>
    <xf numFmtId="0" fontId="150" fillId="49" borderId="61" xfId="0" applyFont="1" applyFill="1" applyBorder="1"/>
    <xf numFmtId="0" fontId="0" fillId="49" borderId="62" xfId="0" applyFont="1" applyFill="1" applyBorder="1"/>
    <xf numFmtId="0" fontId="0" fillId="49" borderId="56" xfId="0" applyFont="1" applyFill="1" applyBorder="1"/>
    <xf numFmtId="0" fontId="0" fillId="0" borderId="54" xfId="0" applyFont="1" applyBorder="1"/>
    <xf numFmtId="0" fontId="0" fillId="0" borderId="0" xfId="0" applyFont="1" applyBorder="1" applyAlignment="1">
      <alignment horizontal="center"/>
    </xf>
    <xf numFmtId="0" fontId="0" fillId="0" borderId="54" xfId="0" applyFont="1" applyBorder="1" applyAlignment="1">
      <alignment horizontal="left" indent="1"/>
    </xf>
    <xf numFmtId="38" fontId="0" fillId="0" borderId="8" xfId="0" applyNumberFormat="1" applyFont="1" applyBorder="1"/>
    <xf numFmtId="0" fontId="0" fillId="0" borderId="8" xfId="0" applyFont="1" applyBorder="1"/>
    <xf numFmtId="38" fontId="150" fillId="0" borderId="8" xfId="0" applyNumberFormat="1" applyFont="1" applyBorder="1"/>
    <xf numFmtId="9" fontId="0" fillId="0" borderId="0" xfId="0" applyNumberFormat="1" applyFont="1" applyBorder="1"/>
    <xf numFmtId="10" fontId="0" fillId="0" borderId="0" xfId="0" applyNumberFormat="1" applyFont="1" applyBorder="1"/>
    <xf numFmtId="10" fontId="0" fillId="0" borderId="8" xfId="0" applyNumberFormat="1" applyFont="1" applyBorder="1"/>
    <xf numFmtId="0" fontId="0" fillId="0" borderId="55" xfId="0" applyFont="1" applyBorder="1"/>
    <xf numFmtId="0" fontId="0" fillId="0" borderId="9" xfId="0" applyFont="1" applyBorder="1"/>
    <xf numFmtId="0" fontId="0" fillId="0" borderId="59" xfId="0" applyFont="1" applyBorder="1"/>
    <xf numFmtId="0" fontId="150" fillId="49" borderId="57" xfId="0" applyFont="1" applyFill="1" applyBorder="1"/>
    <xf numFmtId="0" fontId="0" fillId="49" borderId="60" xfId="0" applyFont="1" applyFill="1" applyBorder="1"/>
    <xf numFmtId="0" fontId="0" fillId="49" borderId="58" xfId="0" applyFont="1" applyFill="1" applyBorder="1"/>
    <xf numFmtId="0" fontId="150" fillId="0" borderId="8" xfId="0" applyFont="1" applyBorder="1" applyAlignment="1">
      <alignment horizontal="center"/>
    </xf>
    <xf numFmtId="175" fontId="0" fillId="0" borderId="0" xfId="1" applyNumberFormat="1" applyFont="1" applyBorder="1"/>
    <xf numFmtId="175" fontId="0" fillId="0" borderId="8" xfId="1" applyNumberFormat="1" applyFont="1" applyBorder="1"/>
    <xf numFmtId="0" fontId="150" fillId="0" borderId="0" xfId="0" applyFont="1" applyBorder="1" applyAlignment="1">
      <alignment horizontal="center"/>
    </xf>
    <xf numFmtId="0" fontId="150" fillId="0" borderId="58" xfId="0" applyFont="1" applyBorder="1" applyAlignment="1">
      <alignment horizontal="center"/>
    </xf>
    <xf numFmtId="0" fontId="0" fillId="0" borderId="55" xfId="0" applyFont="1" applyBorder="1" applyAlignment="1">
      <alignment horizontal="left" indent="1"/>
    </xf>
    <xf numFmtId="38" fontId="150" fillId="0" borderId="59" xfId="0" applyNumberFormat="1" applyFont="1" applyBorder="1"/>
    <xf numFmtId="0" fontId="0" fillId="0" borderId="0" xfId="0" applyFont="1" applyBorder="1" applyAlignment="1">
      <alignment horizontal="left" indent="1"/>
    </xf>
    <xf numFmtId="38" fontId="150" fillId="0" borderId="0" xfId="0" applyNumberFormat="1" applyFont="1" applyBorder="1"/>
    <xf numFmtId="0" fontId="150" fillId="0" borderId="60" xfId="0" applyFont="1" applyBorder="1" applyAlignment="1">
      <alignment horizontal="center"/>
    </xf>
    <xf numFmtId="0" fontId="0" fillId="49" borderId="57" xfId="0" applyFont="1" applyFill="1" applyBorder="1"/>
    <xf numFmtId="0" fontId="150" fillId="49" borderId="60" xfId="0" applyFont="1" applyFill="1" applyBorder="1" applyAlignment="1">
      <alignment horizontal="center"/>
    </xf>
    <xf numFmtId="0" fontId="150" fillId="49" borderId="58" xfId="0" applyFont="1" applyFill="1" applyBorder="1" applyAlignment="1">
      <alignment horizontal="center"/>
    </xf>
    <xf numFmtId="0" fontId="150" fillId="49" borderId="54" xfId="0" applyFont="1" applyFill="1" applyBorder="1"/>
    <xf numFmtId="9" fontId="0" fillId="49" borderId="0" xfId="0" applyNumberFormat="1" applyFont="1" applyFill="1" applyBorder="1"/>
    <xf numFmtId="0" fontId="0" fillId="49" borderId="0" xfId="0" applyFont="1" applyFill="1" applyBorder="1"/>
    <xf numFmtId="9" fontId="0" fillId="49" borderId="8" xfId="0" applyNumberFormat="1" applyFont="1" applyFill="1" applyBorder="1"/>
    <xf numFmtId="0" fontId="0" fillId="49" borderId="9" xfId="0" applyFont="1" applyFill="1" applyBorder="1"/>
    <xf numFmtId="0" fontId="150" fillId="0" borderId="57" xfId="0" applyFont="1" applyBorder="1" applyAlignment="1">
      <alignment horizontal="center"/>
    </xf>
    <xf numFmtId="0" fontId="150" fillId="0" borderId="54" xfId="0" applyFont="1" applyBorder="1" applyAlignment="1">
      <alignment horizontal="left"/>
    </xf>
    <xf numFmtId="3" fontId="0" fillId="0" borderId="0" xfId="0" applyNumberFormat="1" applyFont="1" applyBorder="1" applyAlignment="1">
      <alignment horizontal="center"/>
    </xf>
    <xf numFmtId="3" fontId="0" fillId="0" borderId="8" xfId="0" applyNumberFormat="1" applyFont="1" applyBorder="1" applyAlignment="1">
      <alignment horizontal="center"/>
    </xf>
    <xf numFmtId="9" fontId="0" fillId="0" borderId="0" xfId="0" applyNumberFormat="1" applyFont="1" applyBorder="1" applyAlignment="1">
      <alignment horizontal="center"/>
    </xf>
    <xf numFmtId="9" fontId="0" fillId="0" borderId="8" xfId="0" applyNumberFormat="1" applyFont="1" applyBorder="1" applyAlignment="1">
      <alignment horizontal="center"/>
    </xf>
    <xf numFmtId="305" fontId="0" fillId="49" borderId="62" xfId="0" applyNumberFormat="1" applyFont="1" applyFill="1" applyBorder="1"/>
    <xf numFmtId="0" fontId="51" fillId="0" borderId="0" xfId="3877" applyFont="1" applyFill="1" applyBorder="1"/>
    <xf numFmtId="9" fontId="0" fillId="0" borderId="0" xfId="2" applyFont="1" applyBorder="1"/>
    <xf numFmtId="0" fontId="0" fillId="0" borderId="69" xfId="0" applyFont="1" applyBorder="1"/>
    <xf numFmtId="9" fontId="0" fillId="0" borderId="67" xfId="0" applyNumberFormat="1" applyFont="1" applyBorder="1" applyAlignment="1">
      <alignment horizontal="center"/>
    </xf>
    <xf numFmtId="9" fontId="159" fillId="47" borderId="67" xfId="0" applyNumberFormat="1" applyFont="1" applyFill="1" applyBorder="1" applyAlignment="1">
      <alignment horizontal="center"/>
    </xf>
    <xf numFmtId="9" fontId="0" fillId="0" borderId="70" xfId="0" applyNumberFormat="1" applyFont="1" applyBorder="1" applyAlignment="1">
      <alignment horizontal="center"/>
    </xf>
    <xf numFmtId="0" fontId="0" fillId="0" borderId="71" xfId="0" applyFont="1" applyBorder="1"/>
    <xf numFmtId="302" fontId="0" fillId="0" borderId="64" xfId="0" applyNumberFormat="1" applyFont="1" applyBorder="1" applyAlignment="1">
      <alignment horizontal="center"/>
    </xf>
    <xf numFmtId="0" fontId="0" fillId="0" borderId="0" xfId="0" applyFont="1" applyFill="1" applyBorder="1"/>
    <xf numFmtId="0" fontId="150" fillId="44" borderId="60" xfId="0" applyFont="1" applyFill="1" applyBorder="1" applyAlignment="1">
      <alignment horizontal="center"/>
    </xf>
    <xf numFmtId="0" fontId="150" fillId="44" borderId="0" xfId="0" applyFont="1" applyFill="1" applyBorder="1" applyAlignment="1">
      <alignment horizontal="center"/>
    </xf>
    <xf numFmtId="3" fontId="0" fillId="44" borderId="0" xfId="0" applyNumberFormat="1" applyFont="1" applyFill="1" applyBorder="1" applyAlignment="1">
      <alignment horizontal="center"/>
    </xf>
    <xf numFmtId="9" fontId="0" fillId="44" borderId="0" xfId="0" applyNumberFormat="1" applyFont="1" applyFill="1" applyBorder="1" applyAlignment="1">
      <alignment horizontal="center"/>
    </xf>
    <xf numFmtId="0" fontId="0" fillId="44" borderId="9" xfId="0" applyFont="1" applyFill="1" applyBorder="1"/>
    <xf numFmtId="0" fontId="154" fillId="0" borderId="50" xfId="0" applyFont="1" applyFill="1" applyBorder="1"/>
    <xf numFmtId="167" fontId="152" fillId="0" borderId="5" xfId="2012" applyFont="1" applyFill="1" applyBorder="1"/>
    <xf numFmtId="300" fontId="152" fillId="0" borderId="5" xfId="1" applyNumberFormat="1" applyFont="1" applyFill="1" applyBorder="1"/>
    <xf numFmtId="10" fontId="152" fillId="0" borderId="5" xfId="2012" applyNumberFormat="1" applyFont="1" applyFill="1" applyBorder="1"/>
    <xf numFmtId="0" fontId="0" fillId="45" borderId="73" xfId="0" applyFont="1" applyFill="1" applyBorder="1"/>
    <xf numFmtId="38" fontId="150" fillId="45" borderId="74" xfId="0" applyNumberFormat="1" applyFont="1" applyFill="1" applyBorder="1" applyAlignment="1">
      <alignment horizontal="center"/>
    </xf>
    <xf numFmtId="3" fontId="0" fillId="45" borderId="74" xfId="0" applyNumberFormat="1" applyFont="1" applyFill="1" applyBorder="1" applyAlignment="1">
      <alignment horizontal="center"/>
    </xf>
    <xf numFmtId="0" fontId="0" fillId="45" borderId="77" xfId="0" applyFont="1" applyFill="1" applyBorder="1"/>
    <xf numFmtId="306" fontId="51" fillId="0" borderId="0" xfId="3877" applyNumberFormat="1" applyFont="1"/>
    <xf numFmtId="307" fontId="154" fillId="0" borderId="50" xfId="0" applyNumberFormat="1" applyFont="1" applyFill="1" applyBorder="1"/>
    <xf numFmtId="167" fontId="51" fillId="0" borderId="0" xfId="3851" applyNumberFormat="1" applyFont="1" applyAlignment="1">
      <alignment horizontal="right"/>
    </xf>
    <xf numFmtId="184" fontId="51" fillId="0" borderId="0" xfId="3877" applyNumberFormat="1" applyFont="1"/>
    <xf numFmtId="304" fontId="149" fillId="48" borderId="64" xfId="0" applyNumberFormat="1" applyFont="1" applyFill="1" applyBorder="1" applyAlignment="1">
      <alignment horizontal="center"/>
    </xf>
    <xf numFmtId="304" fontId="161" fillId="45" borderId="76" xfId="0" applyNumberFormat="1" applyFont="1" applyFill="1" applyBorder="1" applyAlignment="1">
      <alignment horizontal="center"/>
    </xf>
    <xf numFmtId="0" fontId="162" fillId="0" borderId="0" xfId="0" applyFont="1"/>
    <xf numFmtId="305" fontId="150" fillId="0" borderId="0" xfId="0" applyNumberFormat="1" applyFont="1" applyAlignment="1">
      <alignment horizontal="left"/>
    </xf>
    <xf numFmtId="304" fontId="0" fillId="0" borderId="72" xfId="0" applyNumberFormat="1" applyFont="1" applyBorder="1" applyAlignment="1">
      <alignment horizontal="center"/>
    </xf>
    <xf numFmtId="301" fontId="0" fillId="0" borderId="0" xfId="0" applyNumberFormat="1" applyFont="1"/>
    <xf numFmtId="301" fontId="0" fillId="45" borderId="74" xfId="0" applyNumberFormat="1" applyFont="1" applyFill="1" applyBorder="1" applyAlignment="1">
      <alignment horizontal="center"/>
    </xf>
    <xf numFmtId="301" fontId="0" fillId="0" borderId="0" xfId="0" applyNumberFormat="1" applyFont="1" applyAlignment="1">
      <alignment horizontal="center"/>
    </xf>
    <xf numFmtId="301" fontId="0" fillId="0" borderId="67" xfId="0" applyNumberFormat="1" applyFont="1" applyBorder="1"/>
    <xf numFmtId="301" fontId="163" fillId="45" borderId="75" xfId="0" applyNumberFormat="1" applyFont="1" applyFill="1" applyBorder="1" applyAlignment="1">
      <alignment horizontal="center"/>
    </xf>
    <xf numFmtId="301" fontId="0" fillId="0" borderId="67" xfId="0" applyNumberFormat="1" applyFont="1" applyBorder="1" applyAlignment="1">
      <alignment horizontal="center"/>
    </xf>
    <xf numFmtId="175" fontId="51" fillId="0" borderId="0" xfId="3877" applyNumberFormat="1" applyFont="1"/>
    <xf numFmtId="308" fontId="152" fillId="0" borderId="24" xfId="2012" applyNumberFormat="1" applyFont="1" applyFill="1" applyBorder="1"/>
    <xf numFmtId="308" fontId="152" fillId="0" borderId="5" xfId="2012" applyNumberFormat="1" applyFont="1" applyFill="1" applyBorder="1"/>
    <xf numFmtId="167" fontId="51" fillId="0" borderId="0" xfId="4103" applyFont="1"/>
    <xf numFmtId="167" fontId="151" fillId="0" borderId="0" xfId="3877" applyNumberFormat="1" applyFont="1" applyAlignment="1">
      <alignment horizontal="center"/>
    </xf>
    <xf numFmtId="0" fontId="150" fillId="0" borderId="0" xfId="0" applyFont="1" applyBorder="1"/>
    <xf numFmtId="0" fontId="151" fillId="0" borderId="0" xfId="3877" applyFont="1"/>
    <xf numFmtId="0" fontId="151" fillId="0" borderId="0" xfId="3877" applyFont="1" applyFill="1" applyBorder="1"/>
    <xf numFmtId="0" fontId="151" fillId="0" borderId="0" xfId="3877" applyFont="1" applyAlignment="1">
      <alignment horizontal="left" indent="1"/>
    </xf>
    <xf numFmtId="167" fontId="151" fillId="0" borderId="34" xfId="3877" applyNumberFormat="1" applyFont="1" applyBorder="1" applyAlignment="1">
      <alignment horizontal="center" vertical="center"/>
    </xf>
    <xf numFmtId="167" fontId="51" fillId="0" borderId="0" xfId="4103" applyFont="1" applyFill="1"/>
    <xf numFmtId="0" fontId="151" fillId="0" borderId="0" xfId="3877" applyFont="1" applyAlignment="1">
      <alignment horizontal="center" vertical="center"/>
    </xf>
    <xf numFmtId="167" fontId="148" fillId="0" borderId="0" xfId="3851" applyNumberFormat="1" applyFont="1" applyAlignment="1">
      <alignment horizontal="right"/>
    </xf>
    <xf numFmtId="0" fontId="51" fillId="0" borderId="0" xfId="3877" applyFont="1" applyFill="1"/>
    <xf numFmtId="0" fontId="151" fillId="0" borderId="0" xfId="3877" applyFont="1" applyFill="1" applyAlignment="1">
      <alignment horizontal="right"/>
    </xf>
    <xf numFmtId="167" fontId="51" fillId="0" borderId="0" xfId="3851" applyNumberFormat="1" applyFont="1" applyFill="1" applyAlignment="1">
      <alignment horizontal="right"/>
    </xf>
    <xf numFmtId="9" fontId="51" fillId="0" borderId="0" xfId="3877" applyNumberFormat="1" applyFont="1" applyFill="1" applyAlignment="1">
      <alignment horizontal="center" vertical="center"/>
    </xf>
    <xf numFmtId="300" fontId="156" fillId="0" borderId="0" xfId="1" applyNumberFormat="1" applyFont="1" applyFill="1" applyBorder="1"/>
    <xf numFmtId="0" fontId="51" fillId="0" borderId="0" xfId="0" applyFont="1" applyBorder="1"/>
    <xf numFmtId="167" fontId="51" fillId="0" borderId="0" xfId="4103" applyFont="1" applyBorder="1"/>
    <xf numFmtId="9" fontId="51" fillId="0" borderId="0" xfId="0" applyNumberFormat="1" applyFont="1" applyBorder="1"/>
    <xf numFmtId="0" fontId="155" fillId="46" borderId="0" xfId="0" applyFont="1" applyFill="1"/>
    <xf numFmtId="0" fontId="151" fillId="0" borderId="0" xfId="0" applyFont="1" applyFill="1" applyBorder="1"/>
    <xf numFmtId="0" fontId="151" fillId="0" borderId="0" xfId="0" applyFont="1"/>
    <xf numFmtId="0" fontId="151" fillId="0" borderId="52" xfId="0" applyFont="1" applyFill="1" applyBorder="1"/>
    <xf numFmtId="0" fontId="51" fillId="0" borderId="0" xfId="4117" applyFont="1"/>
    <xf numFmtId="0" fontId="151" fillId="50" borderId="0" xfId="4117" applyFont="1" applyFill="1"/>
    <xf numFmtId="0" fontId="153" fillId="50" borderId="0" xfId="4117" applyFont="1" applyFill="1" applyAlignment="1">
      <alignment horizontal="center" vertical="center"/>
    </xf>
    <xf numFmtId="49" fontId="151" fillId="50" borderId="0" xfId="2081" applyNumberFormat="1" applyFont="1" applyFill="1" applyAlignment="1">
      <alignment horizontal="center" vertical="center"/>
    </xf>
    <xf numFmtId="0" fontId="166" fillId="50" borderId="0" xfId="4117" applyFont="1" applyFill="1"/>
    <xf numFmtId="0" fontId="166" fillId="50" borderId="0" xfId="4117" applyFont="1" applyFill="1" applyAlignment="1">
      <alignment horizontal="center" vertical="center"/>
    </xf>
    <xf numFmtId="0" fontId="151" fillId="0" borderId="0" xfId="4118" applyFont="1"/>
    <xf numFmtId="0" fontId="51" fillId="0" borderId="0" xfId="4118" applyFont="1"/>
    <xf numFmtId="218" fontId="51" fillId="0" borderId="0" xfId="2029" applyFont="1" applyFill="1"/>
    <xf numFmtId="175" fontId="167" fillId="51" borderId="0" xfId="2081" applyNumberFormat="1" applyFont="1" applyFill="1"/>
    <xf numFmtId="0" fontId="168" fillId="0" borderId="0" xfId="4118" applyFont="1"/>
    <xf numFmtId="175" fontId="51" fillId="0" borderId="0" xfId="2081" applyNumberFormat="1" applyFont="1"/>
    <xf numFmtId="0" fontId="151" fillId="0" borderId="1" xfId="4117" applyFont="1" applyBorder="1"/>
    <xf numFmtId="175" fontId="167" fillId="0" borderId="1" xfId="4117" applyNumberFormat="1" applyFont="1" applyBorder="1"/>
    <xf numFmtId="0" fontId="168" fillId="0" borderId="1" xfId="4117" applyFont="1" applyBorder="1"/>
    <xf numFmtId="175" fontId="151" fillId="0" borderId="1" xfId="4117" applyNumberFormat="1" applyFont="1" applyBorder="1"/>
    <xf numFmtId="0" fontId="151" fillId="0" borderId="0" xfId="4117" applyFont="1"/>
    <xf numFmtId="0" fontId="152" fillId="0" borderId="0" xfId="4117" applyFont="1"/>
    <xf numFmtId="0" fontId="51" fillId="0" borderId="0" xfId="4117" applyFont="1" applyAlignment="1">
      <alignment horizontal="center"/>
    </xf>
    <xf numFmtId="175" fontId="51" fillId="0" borderId="0" xfId="4117" applyNumberFormat="1" applyFont="1"/>
    <xf numFmtId="0" fontId="51" fillId="43" borderId="0" xfId="3877" applyFont="1" applyFill="1" applyBorder="1"/>
    <xf numFmtId="0" fontId="51" fillId="43" borderId="0" xfId="3877" applyFont="1" applyFill="1"/>
    <xf numFmtId="0" fontId="151" fillId="43" borderId="0" xfId="3877" applyFont="1" applyFill="1" applyAlignment="1">
      <alignment horizontal="right"/>
    </xf>
    <xf numFmtId="10" fontId="164" fillId="43" borderId="0" xfId="3877" applyNumberFormat="1" applyFont="1" applyFill="1" applyAlignment="1">
      <alignment horizontal="center" vertical="center"/>
    </xf>
    <xf numFmtId="0" fontId="151" fillId="0" borderId="0" xfId="4117" applyFont="1" applyBorder="1"/>
    <xf numFmtId="175" fontId="151" fillId="0" borderId="0" xfId="4117" applyNumberFormat="1" applyFont="1" applyBorder="1"/>
    <xf numFmtId="169" fontId="165" fillId="0" borderId="0" xfId="2081" applyFont="1"/>
    <xf numFmtId="0" fontId="153" fillId="0" borderId="0" xfId="4117" applyFont="1" applyAlignment="1">
      <alignment horizontal="left"/>
    </xf>
    <xf numFmtId="9" fontId="167" fillId="0" borderId="0" xfId="4117" applyNumberFormat="1" applyFont="1"/>
    <xf numFmtId="0" fontId="168" fillId="0" borderId="0" xfId="4117" applyFont="1"/>
    <xf numFmtId="9" fontId="156" fillId="0" borderId="0" xfId="4117" applyNumberFormat="1" applyFont="1"/>
    <xf numFmtId="175" fontId="51" fillId="0" borderId="0" xfId="2066" applyNumberFormat="1" applyFont="1" applyFill="1"/>
    <xf numFmtId="10" fontId="156" fillId="0" borderId="0" xfId="4117" applyNumberFormat="1" applyFont="1"/>
    <xf numFmtId="0" fontId="151" fillId="49" borderId="0" xfId="4117" applyFont="1" applyFill="1"/>
    <xf numFmtId="0" fontId="151" fillId="49" borderId="0" xfId="4117" applyFont="1" applyFill="1" applyAlignment="1">
      <alignment horizontal="center"/>
    </xf>
    <xf numFmtId="175" fontId="151" fillId="49" borderId="0" xfId="4117" applyNumberFormat="1" applyFont="1" applyFill="1"/>
    <xf numFmtId="0" fontId="169" fillId="0" borderId="0" xfId="4117" applyFont="1"/>
    <xf numFmtId="9" fontId="151" fillId="0" borderId="0" xfId="2700" applyFont="1" applyFill="1"/>
    <xf numFmtId="9" fontId="51" fillId="0" borderId="0" xfId="4117" applyNumberFormat="1" applyFont="1"/>
    <xf numFmtId="0" fontId="151" fillId="49" borderId="1" xfId="4117" applyFont="1" applyFill="1" applyBorder="1"/>
    <xf numFmtId="175" fontId="151" fillId="49" borderId="1" xfId="4117" applyNumberFormat="1" applyFont="1" applyFill="1" applyBorder="1"/>
    <xf numFmtId="0" fontId="170" fillId="0" borderId="0" xfId="4117" applyFont="1"/>
    <xf numFmtId="0" fontId="51" fillId="0" borderId="1" xfId="4117" applyFont="1" applyBorder="1"/>
    <xf numFmtId="175" fontId="51" fillId="0" borderId="1" xfId="4117" applyNumberFormat="1" applyFont="1" applyBorder="1"/>
    <xf numFmtId="175" fontId="51" fillId="0" borderId="0" xfId="4118" applyNumberFormat="1" applyFont="1"/>
    <xf numFmtId="10" fontId="51" fillId="0" borderId="0" xfId="4117" applyNumberFormat="1" applyFont="1"/>
    <xf numFmtId="309" fontId="51" fillId="0" borderId="0" xfId="2066" applyNumberFormat="1" applyFont="1" applyFill="1" applyBorder="1"/>
    <xf numFmtId="167" fontId="51" fillId="0" borderId="0" xfId="4117" applyNumberFormat="1" applyFont="1"/>
    <xf numFmtId="304" fontId="51" fillId="0" borderId="0" xfId="4117" applyNumberFormat="1" applyFont="1"/>
    <xf numFmtId="175" fontId="51" fillId="0" borderId="0" xfId="0" applyNumberFormat="1" applyFont="1"/>
    <xf numFmtId="167" fontId="151" fillId="0" borderId="0" xfId="3877" applyNumberFormat="1" applyFont="1" applyAlignment="1">
      <alignment horizontal="left" indent="1"/>
    </xf>
    <xf numFmtId="0" fontId="151" fillId="0" borderId="0" xfId="3877" applyFont="1" applyFill="1"/>
    <xf numFmtId="215" fontId="172" fillId="0" borderId="0" xfId="3877" applyNumberFormat="1" applyFont="1" applyFill="1" applyAlignment="1">
      <alignment horizontal="center" vertical="center"/>
    </xf>
    <xf numFmtId="301" fontId="151" fillId="0" borderId="0" xfId="3851" applyNumberFormat="1" applyFont="1" applyFill="1" applyAlignment="1">
      <alignment horizontal="right"/>
    </xf>
    <xf numFmtId="0" fontId="157" fillId="56" borderId="0" xfId="4117" applyFont="1" applyFill="1" applyBorder="1"/>
    <xf numFmtId="10" fontId="157" fillId="56" borderId="0" xfId="4117" applyNumberFormat="1" applyFont="1" applyFill="1" applyBorder="1"/>
    <xf numFmtId="0" fontId="157" fillId="55" borderId="0" xfId="4117" applyFont="1" applyFill="1" applyBorder="1"/>
    <xf numFmtId="10" fontId="157" fillId="55" borderId="0" xfId="4117" applyNumberFormat="1" applyFont="1" applyFill="1" applyBorder="1"/>
    <xf numFmtId="0" fontId="157" fillId="52" borderId="0" xfId="4117" applyFont="1" applyFill="1" applyBorder="1"/>
    <xf numFmtId="175" fontId="157" fillId="52" borderId="0" xfId="2081" applyNumberFormat="1" applyFont="1" applyFill="1" applyBorder="1"/>
    <xf numFmtId="0" fontId="157" fillId="53" borderId="0" xfId="4117" applyFont="1" applyFill="1" applyBorder="1"/>
    <xf numFmtId="9" fontId="157" fillId="53" borderId="0" xfId="4117" applyNumberFormat="1" applyFont="1" applyFill="1" applyBorder="1"/>
    <xf numFmtId="0" fontId="157" fillId="54" borderId="0" xfId="4117" applyFont="1" applyFill="1" applyBorder="1"/>
    <xf numFmtId="304" fontId="157" fillId="54" borderId="0" xfId="4117" applyNumberFormat="1" applyFont="1" applyFill="1" applyBorder="1"/>
    <xf numFmtId="0" fontId="152" fillId="0" borderId="0" xfId="4117" applyFont="1" applyAlignment="1">
      <alignment horizontal="left"/>
    </xf>
    <xf numFmtId="167" fontId="167" fillId="0" borderId="0" xfId="4103" applyFont="1"/>
    <xf numFmtId="0" fontId="51" fillId="0" borderId="0" xfId="4117"/>
    <xf numFmtId="41" fontId="0" fillId="0" borderId="0" xfId="4121" applyFont="1"/>
    <xf numFmtId="41" fontId="51" fillId="0" borderId="0" xfId="4117" applyNumberFormat="1"/>
    <xf numFmtId="0" fontId="51" fillId="0" borderId="2" xfId="4117" applyBorder="1" applyAlignment="1">
      <alignment horizontal="center"/>
    </xf>
    <xf numFmtId="0" fontId="51" fillId="0" borderId="3" xfId="4117" applyBorder="1" applyAlignment="1">
      <alignment horizontal="center"/>
    </xf>
    <xf numFmtId="0" fontId="51" fillId="57" borderId="2" xfId="4117" applyFill="1" applyBorder="1"/>
    <xf numFmtId="0" fontId="51" fillId="57" borderId="0" xfId="4117" applyFill="1" applyAlignment="1">
      <alignment horizontal="center"/>
    </xf>
    <xf numFmtId="0" fontId="51" fillId="57" borderId="2" xfId="4117" applyFill="1" applyBorder="1" applyAlignment="1">
      <alignment horizontal="center"/>
    </xf>
    <xf numFmtId="0" fontId="51" fillId="58" borderId="0" xfId="4117" applyFill="1" applyAlignment="1">
      <alignment horizontal="center"/>
    </xf>
    <xf numFmtId="0" fontId="51" fillId="0" borderId="2" xfId="4117" applyBorder="1"/>
    <xf numFmtId="175" fontId="51" fillId="58" borderId="2" xfId="4117" applyNumberFormat="1" applyFill="1" applyBorder="1"/>
    <xf numFmtId="175" fontId="51" fillId="0" borderId="2" xfId="4117" applyNumberFormat="1" applyBorder="1" applyAlignment="1">
      <alignment horizontal="center"/>
    </xf>
    <xf numFmtId="175" fontId="0" fillId="0" borderId="2" xfId="4122" applyNumberFormat="1" applyFont="1" applyBorder="1"/>
    <xf numFmtId="175" fontId="51" fillId="0" borderId="2" xfId="4117" applyNumberFormat="1" applyBorder="1"/>
    <xf numFmtId="175" fontId="0" fillId="59" borderId="2" xfId="4122" applyNumberFormat="1" applyFont="1" applyFill="1" applyBorder="1"/>
    <xf numFmtId="175" fontId="51" fillId="0" borderId="0" xfId="4117" applyNumberFormat="1"/>
    <xf numFmtId="167" fontId="172" fillId="43" borderId="0" xfId="3851" applyNumberFormat="1" applyFont="1" applyFill="1" applyAlignment="1">
      <alignment horizontal="right"/>
    </xf>
    <xf numFmtId="9" fontId="167" fillId="51" borderId="0" xfId="2" applyFont="1" applyFill="1"/>
    <xf numFmtId="167" fontId="51" fillId="0" borderId="0" xfId="4103" applyFont="1" applyAlignment="1">
      <alignment horizontal="center" vertical="center"/>
    </xf>
    <xf numFmtId="167" fontId="151" fillId="0" borderId="0" xfId="3877" applyNumberFormat="1" applyFont="1"/>
    <xf numFmtId="167" fontId="51" fillId="0" borderId="0" xfId="3877" applyNumberFormat="1" applyFont="1"/>
    <xf numFmtId="167" fontId="51" fillId="0" borderId="0" xfId="0" applyNumberFormat="1" applyFont="1" applyFill="1"/>
    <xf numFmtId="167" fontId="51" fillId="0" borderId="0" xfId="0" applyNumberFormat="1" applyFont="1"/>
    <xf numFmtId="167" fontId="151" fillId="0" borderId="0" xfId="0" applyNumberFormat="1" applyFont="1"/>
    <xf numFmtId="0" fontId="51" fillId="0" borderId="0" xfId="4117" applyFont="1" applyBorder="1"/>
    <xf numFmtId="0" fontId="157" fillId="0" borderId="0" xfId="4117" applyFont="1" applyBorder="1"/>
    <xf numFmtId="0" fontId="157" fillId="0" borderId="0" xfId="4117" applyFont="1" applyBorder="1" applyAlignment="1"/>
    <xf numFmtId="14" fontId="157" fillId="0" borderId="0" xfId="4117" applyNumberFormat="1" applyFont="1" applyBorder="1" applyAlignment="1"/>
    <xf numFmtId="0" fontId="176" fillId="0" borderId="0" xfId="4117" applyFont="1"/>
    <xf numFmtId="0" fontId="51" fillId="0" borderId="58" xfId="4117" applyFont="1" applyBorder="1"/>
    <xf numFmtId="0" fontId="151" fillId="0" borderId="57" xfId="4117" applyFont="1" applyBorder="1" applyAlignment="1">
      <alignment horizontal="left"/>
    </xf>
    <xf numFmtId="41" fontId="0" fillId="0" borderId="0" xfId="4121" applyFont="1" applyBorder="1"/>
    <xf numFmtId="0" fontId="51" fillId="0" borderId="8" xfId="4117" applyFont="1" applyBorder="1" applyAlignment="1">
      <alignment horizontal="left" vertical="justify" wrapText="1"/>
    </xf>
    <xf numFmtId="175" fontId="0" fillId="0" borderId="0" xfId="4127" applyNumberFormat="1" applyFont="1" applyFill="1" applyBorder="1" applyAlignment="1" applyProtection="1">
      <alignment horizontal="right"/>
      <protection locked="0"/>
    </xf>
    <xf numFmtId="0" fontId="51" fillId="0" borderId="54" xfId="4117" applyFont="1" applyBorder="1"/>
    <xf numFmtId="41" fontId="0" fillId="0" borderId="0" xfId="4121" applyFont="1" applyFill="1" applyBorder="1"/>
    <xf numFmtId="0" fontId="51" fillId="0" borderId="8" xfId="4117" applyFont="1" applyBorder="1"/>
    <xf numFmtId="9" fontId="0" fillId="0" borderId="0" xfId="4121" applyNumberFormat="1" applyFont="1" applyBorder="1"/>
    <xf numFmtId="0" fontId="51" fillId="0" borderId="54" xfId="4117" applyFont="1" applyBorder="1" applyAlignment="1">
      <alignment horizontal="left" vertical="center" indent="1"/>
    </xf>
    <xf numFmtId="0" fontId="51" fillId="0" borderId="0" xfId="4117" applyFont="1" applyBorder="1" applyAlignment="1">
      <alignment horizontal="left" vertical="center" indent="1"/>
    </xf>
    <xf numFmtId="175" fontId="0" fillId="0" borderId="0" xfId="4127" applyNumberFormat="1" applyFont="1" applyFill="1" applyBorder="1" applyAlignment="1" applyProtection="1">
      <alignment horizontal="center"/>
      <protection locked="0"/>
    </xf>
    <xf numFmtId="0" fontId="51" fillId="0" borderId="54" xfId="4117" applyFont="1" applyBorder="1" applyAlignment="1">
      <alignment horizontal="left" indent="1"/>
    </xf>
    <xf numFmtId="0" fontId="51" fillId="0" borderId="0" xfId="4117" applyFont="1" applyBorder="1" applyAlignment="1">
      <alignment horizontal="left" indent="1"/>
    </xf>
    <xf numFmtId="0" fontId="151" fillId="0" borderId="54" xfId="4117" applyFont="1" applyBorder="1" applyAlignment="1">
      <alignment horizontal="left"/>
    </xf>
    <xf numFmtId="175" fontId="0" fillId="0" borderId="0" xfId="4127" applyNumberFormat="1" applyFont="1" applyBorder="1"/>
    <xf numFmtId="0" fontId="51" fillId="0" borderId="54" xfId="4117" applyFont="1" applyFill="1" applyBorder="1" applyAlignment="1" applyProtection="1">
      <alignment horizontal="left" indent="1"/>
    </xf>
    <xf numFmtId="0" fontId="51" fillId="0" borderId="0" xfId="4117" applyFont="1" applyFill="1" applyBorder="1" applyAlignment="1" applyProtection="1">
      <alignment horizontal="left" indent="1"/>
    </xf>
    <xf numFmtId="0" fontId="0" fillId="0" borderId="8" xfId="4121" applyNumberFormat="1" applyFont="1" applyBorder="1" applyAlignment="1">
      <alignment horizontal="left"/>
    </xf>
    <xf numFmtId="0" fontId="51" fillId="0" borderId="9" xfId="4117" applyFont="1" applyBorder="1" applyAlignment="1">
      <alignment horizontal="left" indent="1"/>
    </xf>
    <xf numFmtId="0" fontId="151" fillId="0" borderId="80" xfId="4117" applyFont="1" applyBorder="1" applyAlignment="1">
      <alignment horizontal="left"/>
    </xf>
    <xf numFmtId="0" fontId="51" fillId="0" borderId="80" xfId="4117" applyFont="1" applyBorder="1"/>
    <xf numFmtId="9" fontId="151" fillId="0" borderId="8" xfId="4121" applyNumberFormat="1" applyFont="1" applyBorder="1"/>
    <xf numFmtId="310" fontId="151" fillId="0" borderId="59" xfId="4121" applyNumberFormat="1" applyFont="1" applyBorder="1"/>
    <xf numFmtId="0" fontId="51" fillId="0" borderId="55" xfId="4117" applyFont="1" applyBorder="1"/>
    <xf numFmtId="0" fontId="51" fillId="0" borderId="9" xfId="4117" applyFont="1" applyBorder="1"/>
    <xf numFmtId="0" fontId="51" fillId="0" borderId="59" xfId="4117" applyFont="1" applyBorder="1"/>
    <xf numFmtId="0" fontId="151" fillId="0" borderId="57" xfId="4117" applyFont="1" applyBorder="1"/>
    <xf numFmtId="0" fontId="51" fillId="0" borderId="60" xfId="4117" applyFont="1" applyBorder="1"/>
    <xf numFmtId="0" fontId="151" fillId="0" borderId="0" xfId="4117" applyFont="1" applyBorder="1" applyAlignment="1">
      <alignment horizontal="left"/>
    </xf>
    <xf numFmtId="0" fontId="151" fillId="0" borderId="54" xfId="4117" applyFont="1" applyFill="1" applyBorder="1" applyAlignment="1" applyProtection="1">
      <alignment horizontal="left" indent="1"/>
    </xf>
    <xf numFmtId="0" fontId="151" fillId="0" borderId="0" xfId="4117" applyFont="1" applyFill="1" applyBorder="1" applyAlignment="1" applyProtection="1">
      <alignment horizontal="left" indent="1"/>
    </xf>
    <xf numFmtId="0" fontId="151" fillId="0" borderId="0" xfId="4128" applyFont="1"/>
    <xf numFmtId="0" fontId="51" fillId="0" borderId="0" xfId="4128"/>
    <xf numFmtId="0" fontId="151" fillId="0" borderId="0" xfId="4128" applyFont="1" applyAlignment="1">
      <alignment vertical="center"/>
    </xf>
    <xf numFmtId="0" fontId="170" fillId="0" borderId="0" xfId="4128" applyFont="1"/>
    <xf numFmtId="0" fontId="51" fillId="0" borderId="0" xfId="4128" applyAlignment="1">
      <alignment vertical="center"/>
    </xf>
    <xf numFmtId="0" fontId="170" fillId="0" borderId="0" xfId="4128" applyFont="1" applyAlignment="1">
      <alignment horizontal="center"/>
    </xf>
    <xf numFmtId="0" fontId="51" fillId="0" borderId="0" xfId="4128" quotePrefix="1" applyAlignment="1">
      <alignment horizontal="center"/>
    </xf>
    <xf numFmtId="9" fontId="178" fillId="0" borderId="0" xfId="4129" applyNumberFormat="1" applyFont="1"/>
    <xf numFmtId="0" fontId="51" fillId="0" borderId="0" xfId="4128" applyAlignment="1">
      <alignment horizontal="center"/>
    </xf>
    <xf numFmtId="0" fontId="151" fillId="43" borderId="0" xfId="4128" applyFont="1" applyFill="1"/>
    <xf numFmtId="0" fontId="51" fillId="43" borderId="0" xfId="4128" applyFill="1"/>
    <xf numFmtId="10" fontId="178" fillId="0" borderId="0" xfId="4129" applyNumberFormat="1" applyFont="1"/>
    <xf numFmtId="41" fontId="179" fillId="0" borderId="0" xfId="4128" applyNumberFormat="1" applyFont="1"/>
    <xf numFmtId="41" fontId="180" fillId="0" borderId="0" xfId="4128" applyNumberFormat="1" applyFont="1"/>
    <xf numFmtId="41" fontId="181" fillId="0" borderId="0" xfId="4128" applyNumberFormat="1" applyFont="1"/>
    <xf numFmtId="0" fontId="151" fillId="0" borderId="3" xfId="4128" applyFont="1" applyBorder="1" applyAlignment="1">
      <alignment horizontal="center"/>
    </xf>
    <xf numFmtId="0" fontId="151" fillId="0" borderId="1" xfId="4128" applyFont="1" applyBorder="1" applyAlignment="1">
      <alignment horizontal="center"/>
    </xf>
    <xf numFmtId="0" fontId="153" fillId="0" borderId="81" xfId="4128" applyFont="1" applyBorder="1" applyAlignment="1">
      <alignment horizontal="center"/>
    </xf>
    <xf numFmtId="41" fontId="182" fillId="0" borderId="0" xfId="4128" applyNumberFormat="1" applyFont="1"/>
    <xf numFmtId="0" fontId="151" fillId="0" borderId="80" xfId="4128" applyFont="1" applyBorder="1"/>
    <xf numFmtId="0" fontId="153" fillId="0" borderId="0" xfId="4128" applyFont="1"/>
    <xf numFmtId="0" fontId="152" fillId="0" borderId="0" xfId="4128" applyFont="1"/>
    <xf numFmtId="41" fontId="153" fillId="44" borderId="0" xfId="4128" applyNumberFormat="1" applyFont="1" applyFill="1"/>
    <xf numFmtId="41" fontId="153" fillId="0" borderId="0" xfId="4128" applyNumberFormat="1" applyFont="1"/>
    <xf numFmtId="41" fontId="183" fillId="0" borderId="0" xfId="4128" applyNumberFormat="1" applyFont="1"/>
    <xf numFmtId="41" fontId="153" fillId="0" borderId="82" xfId="4128" applyNumberFormat="1" applyFont="1" applyBorder="1" applyAlignment="1">
      <alignment vertical="center"/>
    </xf>
    <xf numFmtId="41" fontId="178" fillId="0" borderId="0" xfId="4128" applyNumberFormat="1" applyFont="1"/>
    <xf numFmtId="0" fontId="151" fillId="0" borderId="9" xfId="4128" applyFont="1" applyBorder="1"/>
    <xf numFmtId="0" fontId="51" fillId="0" borderId="9" xfId="4128" applyBorder="1"/>
    <xf numFmtId="0" fontId="151" fillId="0" borderId="9" xfId="4128" applyFont="1" applyBorder="1" applyAlignment="1">
      <alignment horizontal="center" vertical="center"/>
    </xf>
    <xf numFmtId="0" fontId="151" fillId="0" borderId="9" xfId="4128" applyFont="1" applyBorder="1" applyAlignment="1">
      <alignment horizontal="center"/>
    </xf>
    <xf numFmtId="0" fontId="153" fillId="0" borderId="83" xfId="4128" applyFont="1" applyBorder="1" applyAlignment="1">
      <alignment horizontal="center"/>
    </xf>
    <xf numFmtId="0" fontId="151" fillId="0" borderId="0" xfId="4128" applyFont="1" applyAlignment="1">
      <alignment horizontal="center"/>
    </xf>
    <xf numFmtId="0" fontId="51" fillId="0" borderId="0" xfId="4128" applyAlignment="1">
      <alignment horizontal="center" vertical="center"/>
    </xf>
    <xf numFmtId="0" fontId="153" fillId="0" borderId="80" xfId="4128" applyFont="1" applyBorder="1"/>
    <xf numFmtId="0" fontId="51" fillId="0" borderId="0" xfId="4128" quotePrefix="1"/>
    <xf numFmtId="9" fontId="177" fillId="44" borderId="0" xfId="4128" applyNumberFormat="1" applyFont="1" applyFill="1"/>
    <xf numFmtId="0" fontId="184" fillId="0" borderId="0" xfId="4128" applyFont="1"/>
    <xf numFmtId="0" fontId="184" fillId="0" borderId="0" xfId="4128" applyFont="1" applyAlignment="1">
      <alignment vertical="center"/>
    </xf>
    <xf numFmtId="169" fontId="184" fillId="0" borderId="0" xfId="4130" applyFont="1"/>
    <xf numFmtId="0" fontId="185" fillId="0" borderId="0" xfId="4128" applyFont="1"/>
    <xf numFmtId="41" fontId="0" fillId="0" borderId="0" xfId="4129" applyFont="1" applyAlignment="1">
      <alignment vertical="center"/>
    </xf>
    <xf numFmtId="41" fontId="152" fillId="0" borderId="0" xfId="4129" applyFont="1" applyAlignment="1">
      <alignment vertical="center"/>
    </xf>
    <xf numFmtId="41" fontId="153" fillId="0" borderId="80" xfId="4128" applyNumberFormat="1" applyFont="1" applyBorder="1" applyAlignment="1">
      <alignment vertical="center"/>
    </xf>
    <xf numFmtId="41" fontId="51" fillId="0" borderId="0" xfId="4128" applyNumberFormat="1" applyAlignment="1">
      <alignment vertical="center"/>
    </xf>
    <xf numFmtId="41" fontId="51" fillId="0" borderId="0" xfId="4128" applyNumberFormat="1"/>
    <xf numFmtId="41" fontId="51" fillId="43" borderId="0" xfId="4128" applyNumberFormat="1" applyFill="1" applyAlignment="1">
      <alignment vertical="center"/>
    </xf>
    <xf numFmtId="41" fontId="51" fillId="43" borderId="0" xfId="4128" applyNumberFormat="1" applyFill="1"/>
    <xf numFmtId="0" fontId="151" fillId="0" borderId="1" xfId="4128" applyFont="1" applyBorder="1"/>
    <xf numFmtId="41" fontId="151" fillId="0" borderId="1" xfId="4128" applyNumberFormat="1" applyFont="1" applyBorder="1" applyAlignment="1">
      <alignment vertical="center"/>
    </xf>
    <xf numFmtId="41" fontId="153" fillId="0" borderId="84" xfId="4128" applyNumberFormat="1" applyFont="1" applyBorder="1" applyAlignment="1">
      <alignment vertical="center"/>
    </xf>
    <xf numFmtId="169" fontId="186" fillId="0" borderId="80" xfId="4130" applyFont="1" applyFill="1" applyBorder="1"/>
    <xf numFmtId="169" fontId="184" fillId="43" borderId="0" xfId="4130" applyFont="1" applyFill="1" applyBorder="1"/>
    <xf numFmtId="0" fontId="51" fillId="0" borderId="50" xfId="4128" applyBorder="1"/>
    <xf numFmtId="9" fontId="0" fillId="0" borderId="50" xfId="4131" applyFont="1" applyBorder="1"/>
    <xf numFmtId="41" fontId="0" fillId="0" borderId="50" xfId="4129" applyFont="1" applyBorder="1" applyAlignment="1">
      <alignment vertical="center"/>
    </xf>
    <xf numFmtId="41" fontId="0" fillId="43" borderId="0" xfId="4129" applyFont="1" applyFill="1" applyBorder="1" applyAlignment="1">
      <alignment vertical="center"/>
    </xf>
    <xf numFmtId="41" fontId="151" fillId="0" borderId="84" xfId="4128" applyNumberFormat="1" applyFont="1" applyBorder="1" applyAlignment="1">
      <alignment vertical="center"/>
    </xf>
    <xf numFmtId="41" fontId="151" fillId="43" borderId="0" xfId="4128" applyNumberFormat="1" applyFont="1" applyFill="1" applyAlignment="1">
      <alignment vertical="center"/>
    </xf>
    <xf numFmtId="41" fontId="151" fillId="0" borderId="0" xfId="4128" applyNumberFormat="1" applyFont="1" applyAlignment="1">
      <alignment vertical="center"/>
    </xf>
    <xf numFmtId="41" fontId="151" fillId="0" borderId="80" xfId="4128" applyNumberFormat="1" applyFont="1" applyBorder="1" applyAlignment="1">
      <alignment vertical="center"/>
    </xf>
    <xf numFmtId="0" fontId="187" fillId="0" borderId="0" xfId="4128" applyFont="1"/>
    <xf numFmtId="0" fontId="188" fillId="0" borderId="0" xfId="4128" applyFont="1"/>
    <xf numFmtId="9" fontId="187" fillId="0" borderId="0" xfId="4131" applyFont="1" applyAlignment="1">
      <alignment vertical="center"/>
    </xf>
    <xf numFmtId="9" fontId="187" fillId="0" borderId="80" xfId="4131" applyFont="1" applyFill="1" applyBorder="1" applyAlignment="1">
      <alignment vertical="center"/>
    </xf>
    <xf numFmtId="9" fontId="187" fillId="43" borderId="0" xfId="4131" applyFont="1" applyFill="1" applyBorder="1" applyAlignment="1">
      <alignment vertical="center"/>
    </xf>
    <xf numFmtId="41" fontId="51" fillId="0" borderId="50" xfId="4128" applyNumberFormat="1" applyBorder="1" applyAlignment="1">
      <alignment vertical="center"/>
    </xf>
    <xf numFmtId="38" fontId="152" fillId="0" borderId="0" xfId="4128" applyNumberFormat="1" applyFont="1" applyAlignment="1">
      <alignment vertical="center"/>
    </xf>
    <xf numFmtId="38" fontId="151" fillId="0" borderId="80" xfId="4128" applyNumberFormat="1" applyFont="1" applyBorder="1" applyAlignment="1">
      <alignment vertical="center"/>
    </xf>
    <xf numFmtId="38" fontId="51" fillId="43" borderId="0" xfId="4128" applyNumberFormat="1" applyFill="1" applyAlignment="1">
      <alignment vertical="center"/>
    </xf>
    <xf numFmtId="41" fontId="51" fillId="0" borderId="0" xfId="4129" applyFont="1" applyFill="1"/>
    <xf numFmtId="41" fontId="0" fillId="43" borderId="0" xfId="4129" applyFont="1" applyFill="1" applyBorder="1"/>
    <xf numFmtId="38" fontId="51" fillId="43" borderId="0" xfId="4128" applyNumberFormat="1" applyFill="1"/>
    <xf numFmtId="0" fontId="51" fillId="49" borderId="52" xfId="4128" applyFill="1" applyBorder="1"/>
    <xf numFmtId="38" fontId="51" fillId="49" borderId="52" xfId="4128" applyNumberFormat="1" applyFill="1" applyBorder="1" applyAlignment="1">
      <alignment vertical="center"/>
    </xf>
    <xf numFmtId="38" fontId="151" fillId="0" borderId="85" xfId="4128" applyNumberFormat="1" applyFont="1" applyBorder="1" applyAlignment="1">
      <alignment vertical="center"/>
    </xf>
    <xf numFmtId="38" fontId="51" fillId="0" borderId="50" xfId="4128" applyNumberFormat="1" applyBorder="1"/>
    <xf numFmtId="167" fontId="151" fillId="0" borderId="82" xfId="4130" applyNumberFormat="1" applyFont="1" applyFill="1" applyBorder="1"/>
    <xf numFmtId="38" fontId="51" fillId="0" borderId="0" xfId="4128" applyNumberFormat="1"/>
    <xf numFmtId="38" fontId="151" fillId="0" borderId="80" xfId="4128" applyNumberFormat="1" applyFont="1" applyBorder="1"/>
    <xf numFmtId="175" fontId="165" fillId="0" borderId="0" xfId="4130" applyNumberFormat="1" applyFont="1"/>
    <xf numFmtId="311" fontId="165" fillId="0" borderId="0" xfId="4130" applyNumberFormat="1" applyFont="1"/>
    <xf numFmtId="175" fontId="189" fillId="0" borderId="80" xfId="4130" applyNumberFormat="1" applyFont="1" applyFill="1" applyBorder="1"/>
    <xf numFmtId="0" fontId="177" fillId="0" borderId="0" xfId="4128" applyFont="1"/>
    <xf numFmtId="38" fontId="177" fillId="0" borderId="0" xfId="4128" applyNumberFormat="1" applyFont="1"/>
    <xf numFmtId="175" fontId="190" fillId="0" borderId="0" xfId="4130" applyNumberFormat="1" applyFont="1"/>
    <xf numFmtId="311" fontId="190" fillId="0" borderId="0" xfId="4130" applyNumberFormat="1" applyFont="1"/>
    <xf numFmtId="175" fontId="191" fillId="0" borderId="80" xfId="4130" applyNumberFormat="1" applyFont="1" applyFill="1" applyBorder="1"/>
    <xf numFmtId="0" fontId="177" fillId="0" borderId="0" xfId="4128" applyFont="1" applyAlignment="1">
      <alignment vertical="center"/>
    </xf>
    <xf numFmtId="0" fontId="192" fillId="0" borderId="80" xfId="4128" applyFont="1" applyBorder="1"/>
    <xf numFmtId="0" fontId="153" fillId="0" borderId="78" xfId="4128" applyFont="1" applyBorder="1"/>
    <xf numFmtId="0" fontId="153" fillId="0" borderId="49" xfId="4128" applyFont="1" applyBorder="1"/>
    <xf numFmtId="0" fontId="153" fillId="0" borderId="5" xfId="4128" applyFont="1" applyBorder="1"/>
    <xf numFmtId="38" fontId="153" fillId="0" borderId="87" xfId="4128" applyNumberFormat="1" applyFont="1" applyBorder="1"/>
    <xf numFmtId="41" fontId="51" fillId="0" borderId="0" xfId="4128" applyNumberFormat="1" applyAlignment="1">
      <alignment horizontal="right" vertical="center"/>
    </xf>
    <xf numFmtId="9" fontId="153" fillId="0" borderId="87" xfId="4131" applyFont="1" applyBorder="1"/>
    <xf numFmtId="0" fontId="153" fillId="0" borderId="24" xfId="4128" applyFont="1" applyBorder="1"/>
    <xf numFmtId="0" fontId="153" fillId="0" borderId="50" xfId="4128" applyFont="1" applyBorder="1"/>
    <xf numFmtId="0" fontId="170" fillId="0" borderId="0" xfId="4128" applyFont="1" applyAlignment="1">
      <alignment horizontal="center" vertical="center"/>
    </xf>
    <xf numFmtId="175" fontId="51" fillId="61" borderId="0" xfId="4128" applyNumberFormat="1" applyFill="1" applyAlignment="1">
      <alignment vertical="center"/>
    </xf>
    <xf numFmtId="175" fontId="51" fillId="0" borderId="0" xfId="4128" applyNumberFormat="1" applyAlignment="1">
      <alignment vertical="center"/>
    </xf>
    <xf numFmtId="175" fontId="51" fillId="0" borderId="0" xfId="4128" applyNumberFormat="1"/>
    <xf numFmtId="0" fontId="151" fillId="0" borderId="89" xfId="4128" applyFont="1" applyBorder="1"/>
    <xf numFmtId="0" fontId="51" fillId="0" borderId="89" xfId="4128" applyBorder="1"/>
    <xf numFmtId="175" fontId="151" fillId="0" borderId="89" xfId="4128" applyNumberFormat="1" applyFont="1" applyBorder="1" applyAlignment="1">
      <alignment vertical="center"/>
    </xf>
    <xf numFmtId="175" fontId="151" fillId="0" borderId="90" xfId="4128" applyNumberFormat="1" applyFont="1" applyBorder="1" applyAlignment="1">
      <alignment vertical="center"/>
    </xf>
    <xf numFmtId="175" fontId="151" fillId="0" borderId="0" xfId="4128" applyNumberFormat="1" applyFont="1" applyAlignment="1">
      <alignment vertical="center"/>
    </xf>
    <xf numFmtId="0" fontId="151" fillId="0" borderId="83" xfId="4128" applyFont="1" applyBorder="1"/>
    <xf numFmtId="41" fontId="177" fillId="0" borderId="0" xfId="4128" applyNumberFormat="1" applyFont="1" applyAlignment="1">
      <alignment vertical="center"/>
    </xf>
    <xf numFmtId="41" fontId="177" fillId="0" borderId="0" xfId="4128" applyNumberFormat="1" applyFont="1"/>
    <xf numFmtId="0" fontId="151" fillId="0" borderId="0" xfId="4128" applyFont="1" applyBorder="1"/>
    <xf numFmtId="0" fontId="151" fillId="44" borderId="0" xfId="4128" applyFont="1" applyFill="1" applyBorder="1"/>
    <xf numFmtId="0" fontId="175" fillId="44" borderId="0" xfId="4128" applyFont="1" applyFill="1" applyBorder="1" applyAlignment="1">
      <alignment horizontal="right" vertical="top"/>
    </xf>
    <xf numFmtId="9" fontId="51" fillId="0" borderId="0" xfId="4128" applyNumberFormat="1"/>
    <xf numFmtId="301" fontId="153" fillId="60" borderId="86" xfId="4128" applyNumberFormat="1" applyFont="1" applyFill="1" applyBorder="1"/>
    <xf numFmtId="169" fontId="153" fillId="0" borderId="88" xfId="4130" applyNumberFormat="1" applyFont="1" applyBorder="1"/>
    <xf numFmtId="0" fontId="153" fillId="0" borderId="0" xfId="4128" applyFont="1" applyBorder="1"/>
    <xf numFmtId="301" fontId="153" fillId="60" borderId="87" xfId="4128" applyNumberFormat="1" applyFont="1" applyFill="1" applyBorder="1"/>
    <xf numFmtId="38" fontId="151" fillId="0" borderId="8" xfId="4121" applyNumberFormat="1" applyFont="1" applyBorder="1"/>
    <xf numFmtId="0" fontId="51" fillId="0" borderId="0" xfId="4117" quotePrefix="1" applyFont="1" applyBorder="1" applyAlignment="1">
      <alignment horizontal="left" indent="1"/>
    </xf>
    <xf numFmtId="301" fontId="151" fillId="0" borderId="58" xfId="4121" applyNumberFormat="1" applyFont="1" applyBorder="1"/>
    <xf numFmtId="301" fontId="151" fillId="0" borderId="8" xfId="4121" applyNumberFormat="1" applyFont="1" applyBorder="1"/>
    <xf numFmtId="0" fontId="193" fillId="0" borderId="0" xfId="4128" applyFont="1"/>
    <xf numFmtId="41" fontId="184" fillId="0" borderId="0" xfId="4128" applyNumberFormat="1" applyFont="1"/>
    <xf numFmtId="0" fontId="0" fillId="0" borderId="2" xfId="0" applyBorder="1"/>
    <xf numFmtId="41" fontId="0" fillId="0" borderId="2" xfId="4129" applyFont="1" applyBorder="1"/>
    <xf numFmtId="41" fontId="0" fillId="0" borderId="2" xfId="0" applyNumberFormat="1" applyBorder="1"/>
    <xf numFmtId="9" fontId="0" fillId="0" borderId="2" xfId="0" applyNumberFormat="1" applyBorder="1"/>
    <xf numFmtId="0" fontId="2" fillId="0" borderId="54" xfId="4117" applyFont="1" applyBorder="1"/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0" xfId="0" quotePrefix="1" applyAlignment="1">
      <alignment horizontal="right"/>
    </xf>
    <xf numFmtId="167" fontId="0" fillId="0" borderId="0" xfId="2030" applyFont="1"/>
    <xf numFmtId="41" fontId="0" fillId="0" borderId="0" xfId="0" applyNumberFormat="1"/>
    <xf numFmtId="0" fontId="0" fillId="0" borderId="0" xfId="0" applyAlignment="1">
      <alignment horizontal="right"/>
    </xf>
    <xf numFmtId="0" fontId="0" fillId="0" borderId="79" xfId="0" applyBorder="1"/>
    <xf numFmtId="167" fontId="0" fillId="0" borderId="2" xfId="2030" applyFont="1" applyBorder="1"/>
    <xf numFmtId="9" fontId="51" fillId="43" borderId="0" xfId="2" applyFont="1" applyFill="1" applyAlignment="1">
      <alignment vertical="center"/>
    </xf>
    <xf numFmtId="0" fontId="157" fillId="0" borderId="0" xfId="4117" applyFont="1" applyBorder="1" applyAlignment="1">
      <alignment horizontal="right"/>
    </xf>
    <xf numFmtId="0" fontId="8" fillId="0" borderId="0" xfId="4135" applyFont="1"/>
    <xf numFmtId="0" fontId="194" fillId="0" borderId="0" xfId="4135" applyFont="1" applyAlignment="1">
      <alignment horizontal="center"/>
    </xf>
    <xf numFmtId="0" fontId="195" fillId="0" borderId="0" xfId="4135" applyFont="1" applyAlignment="1">
      <alignment horizontal="left" vertical="top"/>
    </xf>
    <xf numFmtId="0" fontId="195" fillId="0" borderId="0" xfId="4135" applyFont="1"/>
    <xf numFmtId="0" fontId="8" fillId="0" borderId="2" xfId="4135" applyFont="1" applyBorder="1" applyAlignment="1">
      <alignment horizontal="center" vertical="center"/>
    </xf>
    <xf numFmtId="0" fontId="8" fillId="0" borderId="2" xfId="4135" applyFont="1" applyBorder="1"/>
    <xf numFmtId="0" fontId="0" fillId="0" borderId="2" xfId="4135" applyFont="1" applyBorder="1"/>
    <xf numFmtId="0" fontId="198" fillId="43" borderId="0" xfId="4135" applyFont="1" applyFill="1"/>
    <xf numFmtId="9" fontId="0" fillId="0" borderId="2" xfId="4136" applyNumberFormat="1" applyFont="1" applyBorder="1" applyAlignment="1">
      <alignment horizontal="left"/>
    </xf>
    <xf numFmtId="0" fontId="8" fillId="43" borderId="0" xfId="4135" applyFont="1" applyFill="1"/>
    <xf numFmtId="166" fontId="0" fillId="0" borderId="2" xfId="4136" applyFont="1" applyBorder="1" applyAlignment="1">
      <alignment horizontal="left"/>
    </xf>
    <xf numFmtId="312" fontId="0" fillId="0" borderId="2" xfId="4137" applyNumberFormat="1" applyFont="1" applyBorder="1" applyAlignment="1">
      <alignment horizontal="left"/>
    </xf>
    <xf numFmtId="0" fontId="8" fillId="0" borderId="2" xfId="4135" applyFont="1" applyFill="1" applyBorder="1"/>
    <xf numFmtId="0" fontId="0" fillId="0" borderId="2" xfId="4135" applyFont="1" applyBorder="1" applyAlignment="1">
      <alignment horizontal="left"/>
    </xf>
    <xf numFmtId="9" fontId="0" fillId="0" borderId="0" xfId="2" applyFont="1"/>
    <xf numFmtId="41" fontId="51" fillId="0" borderId="0" xfId="4128" applyNumberFormat="1" applyFill="1" applyAlignment="1">
      <alignment vertical="center"/>
    </xf>
    <xf numFmtId="41" fontId="153" fillId="0" borderId="2" xfId="4128" applyNumberFormat="1" applyFont="1" applyBorder="1"/>
    <xf numFmtId="41" fontId="153" fillId="0" borderId="91" xfId="4128" applyNumberFormat="1" applyFont="1" applyBorder="1" applyAlignment="1">
      <alignment vertical="center"/>
    </xf>
    <xf numFmtId="41" fontId="152" fillId="0" borderId="2" xfId="4128" applyNumberFormat="1" applyFont="1" applyBorder="1"/>
    <xf numFmtId="41" fontId="180" fillId="0" borderId="2" xfId="4128" applyNumberFormat="1" applyFont="1" applyBorder="1"/>
    <xf numFmtId="41" fontId="153" fillId="0" borderId="91" xfId="4128" applyNumberFormat="1" applyFont="1" applyBorder="1"/>
    <xf numFmtId="0" fontId="51" fillId="0" borderId="0" xfId="4117" applyFont="1" applyFill="1" applyBorder="1" applyAlignment="1" applyProtection="1">
      <alignment horizontal="left" indent="1"/>
    </xf>
    <xf numFmtId="0" fontId="151" fillId="0" borderId="54" xfId="4117" applyFont="1" applyFill="1" applyBorder="1" applyAlignment="1" applyProtection="1">
      <alignment horizontal="left" indent="1"/>
    </xf>
    <xf numFmtId="0" fontId="151" fillId="0" borderId="0" xfId="4117" applyFont="1" applyFill="1" applyBorder="1" applyAlignment="1" applyProtection="1">
      <alignment horizontal="left" indent="1"/>
    </xf>
    <xf numFmtId="0" fontId="151" fillId="0" borderId="55" xfId="4117" applyFont="1" applyFill="1" applyBorder="1" applyAlignment="1" applyProtection="1">
      <alignment horizontal="left" indent="1"/>
    </xf>
    <xf numFmtId="0" fontId="151" fillId="0" borderId="9" xfId="4117" applyFont="1" applyFill="1" applyBorder="1" applyAlignment="1" applyProtection="1">
      <alignment horizontal="left" indent="1"/>
    </xf>
    <xf numFmtId="0" fontId="151" fillId="0" borderId="0" xfId="4117" applyFont="1" applyBorder="1" applyAlignment="1">
      <alignment horizontal="center"/>
    </xf>
    <xf numFmtId="0" fontId="51" fillId="0" borderId="0" xfId="4117" applyFont="1" applyBorder="1" applyAlignment="1">
      <alignment horizontal="center"/>
    </xf>
    <xf numFmtId="0" fontId="151" fillId="0" borderId="0" xfId="4117" applyFont="1" applyBorder="1" applyAlignment="1">
      <alignment horizontal="left"/>
    </xf>
    <xf numFmtId="0" fontId="151" fillId="0" borderId="57" xfId="4117" applyFont="1" applyFill="1" applyBorder="1" applyAlignment="1" applyProtection="1">
      <alignment horizontal="left" indent="1"/>
    </xf>
    <xf numFmtId="0" fontId="151" fillId="0" borderId="60" xfId="4117" applyFont="1" applyFill="1" applyBorder="1" applyAlignment="1" applyProtection="1">
      <alignment horizontal="left" indent="1"/>
    </xf>
    <xf numFmtId="0" fontId="151" fillId="0" borderId="60" xfId="4117" applyFont="1" applyBorder="1" applyAlignment="1">
      <alignment horizontal="center"/>
    </xf>
    <xf numFmtId="0" fontId="51" fillId="0" borderId="0" xfId="4117" applyFont="1" applyBorder="1" applyAlignment="1">
      <alignment horizontal="left" indent="1"/>
    </xf>
    <xf numFmtId="0" fontId="51" fillId="0" borderId="0" xfId="4117" quotePrefix="1" applyFont="1" applyBorder="1" applyAlignment="1">
      <alignment horizontal="left" indent="1"/>
    </xf>
    <xf numFmtId="0" fontId="51" fillId="0" borderId="54" xfId="4117" applyFont="1" applyBorder="1" applyAlignment="1">
      <alignment horizontal="left" vertical="center" indent="1"/>
    </xf>
    <xf numFmtId="0" fontId="51" fillId="0" borderId="0" xfId="4117" applyFont="1" applyBorder="1" applyAlignment="1">
      <alignment horizontal="left" vertical="center" indent="1"/>
    </xf>
    <xf numFmtId="0" fontId="157" fillId="0" borderId="61" xfId="4117" applyFont="1" applyBorder="1" applyAlignment="1">
      <alignment horizontal="center"/>
    </xf>
    <xf numFmtId="0" fontId="157" fillId="0" borderId="62" xfId="4117" applyFont="1" applyBorder="1" applyAlignment="1">
      <alignment horizontal="center"/>
    </xf>
    <xf numFmtId="0" fontId="157" fillId="0" borderId="56" xfId="4117" applyFont="1" applyBorder="1" applyAlignment="1">
      <alignment horizontal="center"/>
    </xf>
    <xf numFmtId="0" fontId="51" fillId="0" borderId="57" xfId="4117" applyFont="1" applyBorder="1" applyAlignment="1">
      <alignment horizontal="left" indent="1"/>
    </xf>
    <xf numFmtId="0" fontId="51" fillId="0" borderId="60" xfId="4117" applyFont="1" applyBorder="1" applyAlignment="1">
      <alignment horizontal="left" indent="1"/>
    </xf>
    <xf numFmtId="0" fontId="151" fillId="0" borderId="60" xfId="4117" applyFont="1" applyBorder="1" applyAlignment="1">
      <alignment horizontal="left"/>
    </xf>
    <xf numFmtId="0" fontId="150" fillId="49" borderId="9" xfId="0" applyFont="1" applyFill="1" applyBorder="1" applyAlignment="1">
      <alignment horizontal="center"/>
    </xf>
    <xf numFmtId="0" fontId="160" fillId="49" borderId="9" xfId="0" applyFont="1" applyFill="1" applyBorder="1" applyAlignment="1">
      <alignment horizontal="center"/>
    </xf>
    <xf numFmtId="41" fontId="151" fillId="0" borderId="1" xfId="4128" applyNumberFormat="1" applyFont="1" applyBorder="1" applyAlignment="1">
      <alignment horizontal="center"/>
    </xf>
    <xf numFmtId="0" fontId="151" fillId="0" borderId="1" xfId="4128" applyFont="1" applyBorder="1" applyAlignment="1">
      <alignment horizontal="center"/>
    </xf>
    <xf numFmtId="0" fontId="51" fillId="0" borderId="2" xfId="4117" applyBorder="1" applyAlignment="1">
      <alignment horizontal="center" vertical="center" wrapText="1"/>
    </xf>
    <xf numFmtId="0" fontId="51" fillId="0" borderId="51" xfId="4117" applyBorder="1" applyAlignment="1">
      <alignment horizontal="center" vertical="center"/>
    </xf>
    <xf numFmtId="0" fontId="51" fillId="0" borderId="4" xfId="4117" applyBorder="1" applyAlignment="1">
      <alignment horizontal="center" vertical="center"/>
    </xf>
    <xf numFmtId="0" fontId="51" fillId="0" borderId="27" xfId="4117" applyBorder="1" applyAlignment="1">
      <alignment horizontal="center" vertical="center"/>
    </xf>
    <xf numFmtId="0" fontId="196" fillId="62" borderId="2" xfId="4135" applyFont="1" applyFill="1" applyBorder="1" applyAlignment="1">
      <alignment horizontal="center" vertical="center"/>
    </xf>
    <xf numFmtId="0" fontId="197" fillId="62" borderId="51" xfId="4135" applyFont="1" applyFill="1" applyBorder="1" applyAlignment="1">
      <alignment horizontal="center" vertical="center"/>
    </xf>
    <xf numFmtId="0" fontId="197" fillId="62" borderId="27" xfId="4135" applyFont="1" applyFill="1" applyBorder="1" applyAlignment="1">
      <alignment horizontal="center" vertical="center"/>
    </xf>
  </cellXfs>
  <cellStyles count="4138">
    <cellStyle name="_x000a_386grabber=M" xfId="3" xr:uid="{00000000-0005-0000-0000-000000000000}"/>
    <cellStyle name="_x000a_shell=progma" xfId="4" xr:uid="{00000000-0005-0000-0000-000001000000}"/>
    <cellStyle name="%" xfId="5" xr:uid="{00000000-0005-0000-0000-000002000000}"/>
    <cellStyle name="?" xfId="6" xr:uid="{00000000-0005-0000-0000-000003000000}"/>
    <cellStyle name="?Q\?1@" xfId="7" xr:uid="{00000000-0005-0000-0000-000004000000}"/>
    <cellStyle name="]_x000a__x000a_Width=1032_x000a__x000a_Height=776_x000a__x000a__x000a__x000a_[Customize]_x000a__x000a_PositionTAB=1_x000a__x000a_PositionMouse=1_x000a__x000a_AutoTAB=1_x000a__x000a_Edit.CaretWidth=2_x000a__x000a_ListCursor=1_x000a__x000a__x000a_" xfId="8" xr:uid="{00000000-0005-0000-0000-000005000000}"/>
    <cellStyle name="]_x000d__x000a_Width=1032_x000d__x000a_Height=776_x000d__x000a__x000d__x000a_[Customize]_x000d__x000a_PositionTAB=1_x000d__x000a_PositionMouse=1_x000d__x000a_AutoTAB=1_x000d__x000a_Edit.CaretWidth=2_x000d__x000a_ListCursor=1_x000d__x000a__x000d_" xfId="9" xr:uid="{00000000-0005-0000-0000-000006000000}"/>
    <cellStyle name="_01___Services (RFP) Single IN Rev. PA1A___edited by RIDWAN" xfId="10" xr:uid="{00000000-0005-0000-0000-000007000000}"/>
    <cellStyle name="_1 MgW R3 (205) SPMS cost" xfId="11" xr:uid="{00000000-0005-0000-0000-000008000000}"/>
    <cellStyle name="_2007 Detailed Budget Capex" xfId="12" xr:uid="{00000000-0005-0000-0000-000009000000}"/>
    <cellStyle name="_2007 Detailed Budget Capex_v4" xfId="13" xr:uid="{00000000-0005-0000-0000-00000A000000}"/>
    <cellStyle name="_2007 Detailed Budget Capex_v8" xfId="14" xr:uid="{00000000-0005-0000-0000-00000B000000}"/>
    <cellStyle name="_2G ML Dimensioning (Final)" xfId="15" xr:uid="{00000000-0005-0000-0000-00000C000000}"/>
    <cellStyle name="_2G ML Dimensioning (Final)_Summary of Payment 10 Nov 2008" xfId="16" xr:uid="{00000000-0005-0000-0000-00000D000000}"/>
    <cellStyle name="_3g RAN" xfId="17" xr:uid="{00000000-0005-0000-0000-00000E000000}"/>
    <cellStyle name="_3g RAN_Summary of Payment 10 Nov 2008" xfId="18" xr:uid="{00000000-0005-0000-0000-00000F000000}"/>
    <cellStyle name="_3G SITE PLAN SOLO AREA" xfId="19" xr:uid="{00000000-0005-0000-0000-000010000000}"/>
    <cellStyle name="_3G SITE PLAN SOLO AREA_Summary of Payment 10 Nov 2008" xfId="20" xr:uid="{00000000-0005-0000-0000-000011000000}"/>
    <cellStyle name="_3G site rollout 2007 aop v1 (2)" xfId="21" xr:uid="{00000000-0005-0000-0000-000012000000}"/>
    <cellStyle name="_3G SYSTEM SUPPORT Rev PA2OK" xfId="22" xr:uid="{00000000-0005-0000-0000-000013000000}"/>
    <cellStyle name="_3G SYSTEM SUPPORT Rev PA2OK_Summary of Payment 10 Nov 2008" xfId="23" xr:uid="{00000000-0005-0000-0000-000014000000}"/>
    <cellStyle name="_3G_ISAT SUPPORT Rev PA1" xfId="24" xr:uid="{00000000-0005-0000-0000-000015000000}"/>
    <cellStyle name="_3G_ISAT SUPPORT Rev PA1_Summary of Payment 10 Nov 2008" xfId="25" xr:uid="{00000000-0005-0000-0000-000016000000}"/>
    <cellStyle name="_4. MSC-HLR-MGW-GSN-MPBN Dimensioning (Final)" xfId="26" xr:uid="{00000000-0005-0000-0000-000017000000}"/>
    <cellStyle name="_4. MSC-HLR-MGW-GSN-MPBN Dimensioning (Final)_Summary of Payment 10 Nov 2008" xfId="27" xr:uid="{00000000-0005-0000-0000-000018000000}"/>
    <cellStyle name="_438-1 Jabotabek BSS Capacity Upgrade Q4 2006 - BoQ for Services Calculation" xfId="28" xr:uid="{00000000-0005-0000-0000-000019000000}"/>
    <cellStyle name="_438-1 Jabotabek BSS Capacity Upgrade Q4 2006 - BoQ for Services Calculation_Summary of Payment 10 Nov 2008" xfId="29" xr:uid="{00000000-0005-0000-0000-00001A000000}"/>
    <cellStyle name="_Aceh Scenario02A" xfId="30" xr:uid="{00000000-0005-0000-0000-00001B000000}"/>
    <cellStyle name="_Aceh Scenario02B" xfId="31" xr:uid="{00000000-0005-0000-0000-00001C000000}"/>
    <cellStyle name="_Actual Local Material Cost-revB" xfId="32" xr:uid="{00000000-0005-0000-0000-00001D000000}"/>
    <cellStyle name="_Actual Local Material Cost-revB_Summary of Payment 10 Nov 2008" xfId="33" xr:uid="{00000000-0005-0000-0000-00001E000000}"/>
    <cellStyle name="_add dTRU and sTRU_Rev D BoQ+SoW Summary" xfId="34" xr:uid="{00000000-0005-0000-0000-00001F000000}"/>
    <cellStyle name="_add dTRU and sTRU_Rev D BoQ+SoW Summary_Summary of Payment 10 Nov 2008" xfId="35" xr:uid="{00000000-0005-0000-0000-000020000000}"/>
    <cellStyle name="_Add Link RO 2006 Batch 3 (PA1) (4)" xfId="36" xr:uid="{00000000-0005-0000-0000-000021000000}"/>
    <cellStyle name="_Add Link RO 2006 Batch 3 (PA1) (4)_Summary of Payment 10 Nov 2008" xfId="37" xr:uid="{00000000-0005-0000-0000-000022000000}"/>
    <cellStyle name="_Additional Work Outer Jabo Dismantling" xfId="38" xr:uid="{00000000-0005-0000-0000-000023000000}"/>
    <cellStyle name="_Additional Work Outer Jabo Dismantling_Summary of Payment 10 Nov 2008" xfId="39" xr:uid="{00000000-0005-0000-0000-000024000000}"/>
    <cellStyle name="_All Site List" xfId="40" xr:uid="{00000000-0005-0000-0000-000025000000}"/>
    <cellStyle name="_Annex 5 - Detail BoQ Batch 1 + Local (by Rizky)" xfId="41" xr:uid="{00000000-0005-0000-0000-000026000000}"/>
    <cellStyle name="_Annex 5 - Detail BoQ Batch 1 + Local (by Rizky) rev B (2)" xfId="42" xr:uid="{00000000-0005-0000-0000-000027000000}"/>
    <cellStyle name="_Annex 5 - Detail BoQ Batch 1 + Local (by Rizky) rev B (2)_Summary of Payment 10 Nov 2008" xfId="43" xr:uid="{00000000-0005-0000-0000-000028000000}"/>
    <cellStyle name="_Annex 5 - Detail BoQ Batch 1 + Local (by Rizky)_Summary of Payment 10 Nov 2008" xfId="44" xr:uid="{00000000-0005-0000-0000-000029000000}"/>
    <cellStyle name="_ANNEX II  LINK PERFORMANCE 44 HOPS BACKBONE DUAL POLARIZED KALIMANTAN PONTIANAK-BANJARMASIN (2)" xfId="45" xr:uid="{00000000-0005-0000-0000-00002A000000}"/>
    <cellStyle name="_ANNEX II  LINK PERFORMANCE 44 HOPS BACKBONE DUAL POLARIZED KALIMANTAN PONTIANAK-BANJARMASIN (2)_Summary of Payment 10 Nov 2008" xfId="46" xr:uid="{00000000-0005-0000-0000-00002B000000}"/>
    <cellStyle name="_Annex.4 Detail BoQ Batch 2A + Local Material rev B" xfId="47" xr:uid="{00000000-0005-0000-0000-00002C000000}"/>
    <cellStyle name="_Annex.4 Detail BoQ Batch 2A + Local Material rev B_Summary of Payment 10 Nov 2008" xfId="48" xr:uid="{00000000-0005-0000-0000-00002D000000}"/>
    <cellStyle name="_AQUA PROJECTION_Final Value" xfId="49" xr:uid="{00000000-0005-0000-0000-00002E000000}"/>
    <cellStyle name="_ATNDTND Services for Indosat 3G expansion 2007_Rev C 140407" xfId="50" xr:uid="{00000000-0005-0000-0000-00002F000000}"/>
    <cellStyle name="_ATNDTND Services for Indosat 3G expansion 2007_Rev C 140407_Summary of Payment 10 Nov 2008" xfId="51" xr:uid="{00000000-0005-0000-0000-000030000000}"/>
    <cellStyle name="_ATNDTND Services for Indosat 3G expansion 2007_RevA" xfId="52" xr:uid="{00000000-0005-0000-0000-000031000000}"/>
    <cellStyle name="_ATNDTND Services for Indosat 3G expansion 2007_RevA_Summary of Payment 10 Nov 2008" xfId="53" xr:uid="{00000000-0005-0000-0000-000032000000}"/>
    <cellStyle name="_ATNDTND Services for Indosat 3G expansion 2007_RevB" xfId="54" xr:uid="{00000000-0005-0000-0000-000033000000}"/>
    <cellStyle name="_ATNDTND Services for Indosat 3G expansion 2007_RevB_Summary of Payment 10 Nov 2008" xfId="55" xr:uid="{00000000-0005-0000-0000-000034000000}"/>
    <cellStyle name="_BATCH 2A_Outer Jabotabek_BJK23-BJK30 (89 Sites) Rev. PA2 (EID)" xfId="56" xr:uid="{00000000-0005-0000-0000-000035000000}"/>
    <cellStyle name="_BATCH 2A_Outer Jabotabek_BJK23-BJK30 (89 Sites) Rev. PA3 (EID)" xfId="57" xr:uid="{00000000-0005-0000-0000-000036000000}"/>
    <cellStyle name="_Batch2 (MN-HC)" xfId="58" xr:uid="{00000000-0005-0000-0000-000037000000}"/>
    <cellStyle name="_Batch2 (MN-TN)" xfId="59" xr:uid="{00000000-0005-0000-0000-000038000000}"/>
    <cellStyle name="_Batch3 (MN-HC)" xfId="60" xr:uid="{00000000-0005-0000-0000-000039000000}"/>
    <cellStyle name="_Batch3 (MN-TN)" xfId="61" xr:uid="{00000000-0005-0000-0000-00003A000000}"/>
    <cellStyle name="_BDJ" xfId="62" xr:uid="{00000000-0005-0000-0000-00003B000000}"/>
    <cellStyle name="_Book2" xfId="63" xr:uid="{00000000-0005-0000-0000-00003C000000}"/>
    <cellStyle name="_Book2 (4)" xfId="64" xr:uid="{00000000-0005-0000-0000-00003D000000}"/>
    <cellStyle name="_BoQ" xfId="65" xr:uid="{00000000-0005-0000-0000-00003E000000}"/>
    <cellStyle name="_BoQ Excelcomindo STM-64" xfId="66" xr:uid="{00000000-0005-0000-0000-00003F000000}"/>
    <cellStyle name="_BoQ Indosat 3 August 2006" xfId="67" xr:uid="{00000000-0005-0000-0000-000040000000}"/>
    <cellStyle name="_BoQ Indosat Jun 24 (4) 280606 09.15 pm" xfId="68" xr:uid="{00000000-0005-0000-0000-000041000000}"/>
    <cellStyle name="_BoQ Indosat Jun 24 (6)" xfId="69" xr:uid="{00000000-0005-0000-0000-000042000000}"/>
    <cellStyle name="_BoQ Jasa revision Rev A (2)" xfId="70" xr:uid="{00000000-0005-0000-0000-000043000000}"/>
    <cellStyle name="_BOQ LOCAL MATERIAL  SITES WCDMA INDOSAT PROJECT 2007 PREORDER revA (3)" xfId="71" xr:uid="{00000000-0005-0000-0000-000044000000}"/>
    <cellStyle name="_BOQ LOCAL MATERIAL  SITES WCDMA INDOSAT PROJECT 2007 PREORDER revA (3)_Summary of Payment 10 Nov 2008" xfId="72" xr:uid="{00000000-0005-0000-0000-000045000000}"/>
    <cellStyle name="_BOQ LOCAL MATERIAL  SITES WCDMA INDOSAT PROJECT 2007 PREORDER revB_Sourcing" xfId="73" xr:uid="{00000000-0005-0000-0000-000046000000}"/>
    <cellStyle name="_BOQ LOCAL MATERIAL  SITES WCDMA INDOSAT PROJECT 2007 PREORDER revB_Sourcing_Summary of Payment 10 Nov 2008" xfId="74" xr:uid="{00000000-0005-0000-0000-000047000000}"/>
    <cellStyle name="_BOQ LOCAL MATERIAL WCDMA INDOSAT PROJECT_revB" xfId="75" xr:uid="{00000000-0005-0000-0000-000048000000}"/>
    <cellStyle name="_BOQ LOCAL MATERIAL WCDMA INDOSAT PROJECT_revB_Summary of Payment 10 Nov 2008" xfId="76" xr:uid="{00000000-0005-0000-0000-000049000000}"/>
    <cellStyle name="_Boq Material Local and additional rev" xfId="77" xr:uid="{00000000-0005-0000-0000-00004A000000}"/>
    <cellStyle name="_BoQ O&amp;M BSS Capacity Upgrade 2007" xfId="78" xr:uid="{00000000-0005-0000-0000-00004B000000}"/>
    <cellStyle name="_BoQ O&amp;M BSS Capacity Upgrade 2007_Summary of Payment 10 Nov 2008" xfId="79" xr:uid="{00000000-0005-0000-0000-00004C000000}"/>
    <cellStyle name="_BoQ Revision C Check and ReCheck" xfId="80" xr:uid="{00000000-0005-0000-0000-00004D000000}"/>
    <cellStyle name="_BoQ Revision C Check and ReCheck (7)" xfId="81" xr:uid="{00000000-0005-0000-0000-00004E000000}"/>
    <cellStyle name="_BoQ Revision C Check and ReCheck (7)_Summary of Payment 10 Nov 2008" xfId="82" xr:uid="{00000000-0005-0000-0000-00004F000000}"/>
    <cellStyle name="_BoQ Revision C Check and ReCheck_Summary of Payment 10 Nov 2008" xfId="83" xr:uid="{00000000-0005-0000-0000-000050000000}"/>
    <cellStyle name="_BOQ RFP Transmission Upgrade Batch 1 (4)" xfId="84" xr:uid="{00000000-0005-0000-0000-000051000000}"/>
    <cellStyle name="_BOQ RFP Transmission Upgrade Batch 1 (4)_Summary of Payment 10 Nov 2008" xfId="85" xr:uid="{00000000-0005-0000-0000-000052000000}"/>
    <cellStyle name="_BOQ RFP Transmission Upgrade Batch 1 (5)" xfId="86" xr:uid="{00000000-0005-0000-0000-000053000000}"/>
    <cellStyle name="_BOQ RFP Transmission Upgrade Batch 1 (5)_Summary of Payment 10 Nov 2008" xfId="87" xr:uid="{00000000-0005-0000-0000-000054000000}"/>
    <cellStyle name="_BoQ RNC Sumarry x1 &amp; x3" xfId="88" xr:uid="{00000000-0005-0000-0000-000055000000}"/>
    <cellStyle name="_BOQ Roll Out 2007 (EBJ-Modified) PA3" xfId="89" xr:uid="{00000000-0005-0000-0000-000056000000}"/>
    <cellStyle name="_BOQ Roll Out 2007 (EBJ-Modified) PA3_Summary of Payment 10 Nov 2008" xfId="90" xr:uid="{00000000-0005-0000-0000-000057000000}"/>
    <cellStyle name="_BOQ Roll Out 2007 (EBJ-Modified) PA4A" xfId="91" xr:uid="{00000000-0005-0000-0000-000058000000}"/>
    <cellStyle name="_BOQ Roll Out 2007 (EBJ-Modified) PA4A_Summary of Payment 10 Nov 2008" xfId="92" xr:uid="{00000000-0005-0000-0000-000059000000}"/>
    <cellStyle name="_BOQ Roll Out 2007 (EBJ-Modified) PA6" xfId="93" xr:uid="{00000000-0005-0000-0000-00005A000000}"/>
    <cellStyle name="_BOQ Roll Out 2007 (EBJ-Modified) PA6_Summary of Payment 10 Nov 2008" xfId="94" xr:uid="{00000000-0005-0000-0000-00005B000000}"/>
    <cellStyle name="_BoQ Shelter_rev.2(fromPak.Toto9-5-06)" xfId="95" xr:uid="{00000000-0005-0000-0000-00005C000000}"/>
    <cellStyle name="_BoQ Summary 3G 2007 MINI-LINK  RXI- PA1 (3)" xfId="96" xr:uid="{00000000-0005-0000-0000-00005D000000}"/>
    <cellStyle name="_BoQ Summary 3G 2007 MINI-LINK  RXI- PA1 (3)_Summary of Payment 10 Nov 2008" xfId="97" xr:uid="{00000000-0005-0000-0000-00005E000000}"/>
    <cellStyle name="_BOQ SUMMARY PR#2" xfId="98" xr:uid="{00000000-0005-0000-0000-00005F000000}"/>
    <cellStyle name="_BOQ SUMMARY PR#2_Summary of Payment 10 Nov 2008" xfId="99" xr:uid="{00000000-0005-0000-0000-000060000000}"/>
    <cellStyle name="_BoQ Total 600 Sites 3G 2007 Temporary PA3" xfId="100" xr:uid="{00000000-0005-0000-0000-000061000000}"/>
    <cellStyle name="_BoQ Total 600 Sites 3G 2007 Temporary PA3 (2)" xfId="101" xr:uid="{00000000-0005-0000-0000-000062000000}"/>
    <cellStyle name="_BoQ Total 600 Sites 3G 2007 Temporary PA3 (2)_Summary of Payment 10 Nov 2008" xfId="102" xr:uid="{00000000-0005-0000-0000-000063000000}"/>
    <cellStyle name="_BoQ Total 600 Sites 3G 2007 Temporary PA3 1" xfId="103" xr:uid="{00000000-0005-0000-0000-000064000000}"/>
    <cellStyle name="_BoQ Total 600 Sites 3G 2007 Temporary PA3 1_Summary of Payment 10 Nov 2008" xfId="104" xr:uid="{00000000-0005-0000-0000-000065000000}"/>
    <cellStyle name="_BoQ Total 600 Sites 3G 2007 Temporary PA3_Summary of Payment 10 Nov 2008" xfId="105" xr:uid="{00000000-0005-0000-0000-000066000000}"/>
    <cellStyle name="_BOQ TRM Kalimantan RO 2006 - Batch 3 (2)" xfId="106" xr:uid="{00000000-0005-0000-0000-000067000000}"/>
    <cellStyle name="_BOQ TRM Kalimantan RO 2006 - Batch 3 (2)_Summary of Payment 10 Nov 2008" xfId="107" xr:uid="{00000000-0005-0000-0000-000068000000}"/>
    <cellStyle name="_BoQ TRM Summary 3G Expansion 2007-PA2" xfId="108" xr:uid="{00000000-0005-0000-0000-000069000000}"/>
    <cellStyle name="_BoQ TRM Summary 3G Expansion 2007-PA2_Summary of Payment 10 Nov 2008" xfId="109" xr:uid="{00000000-0005-0000-0000-00006A000000}"/>
    <cellStyle name="_BoQ TRM Summary Mobile BTS 2007 (2)" xfId="110" xr:uid="{00000000-0005-0000-0000-00006B000000}"/>
    <cellStyle name="_BoQ TRM Summary Mobile BTS 2007 (2)_Summary of Payment 10 Nov 2008" xfId="111" xr:uid="{00000000-0005-0000-0000-00006C000000}"/>
    <cellStyle name="_BoQ_Summary of Payment 10 Nov 2008" xfId="112" xr:uid="{00000000-0005-0000-0000-00006D000000}"/>
    <cellStyle name="_BSC BoQ Likely Case" xfId="113" xr:uid="{00000000-0005-0000-0000-00006E000000}"/>
    <cellStyle name="_BSC BoQ Likely Case_Summary of Payment 10 Nov 2008" xfId="114" xr:uid="{00000000-0005-0000-0000-00006F000000}"/>
    <cellStyle name="_BSS Roll Out 2007" xfId="115" xr:uid="{00000000-0005-0000-0000-000070000000}"/>
    <cellStyle name="_BTS Jabotabek ISAT" xfId="116" xr:uid="{00000000-0005-0000-0000-000071000000}"/>
    <cellStyle name="_Budget 2006" xfId="117" xr:uid="{00000000-0005-0000-0000-000072000000}"/>
    <cellStyle name="_BUDGET STP 2008" xfId="118" xr:uid="{00000000-0005-0000-0000-000073000000}"/>
    <cellStyle name="_Budgetary BoQ- Backbone Upgrade Kalimantan (2)" xfId="119" xr:uid="{00000000-0005-0000-0000-000074000000}"/>
    <cellStyle name="_Budgetary BoQ- Backbone Upgrade Kalimantan (2)_Summary of Payment 10 Nov 2008" xfId="120" xr:uid="{00000000-0005-0000-0000-000075000000}"/>
    <cellStyle name="_Budgetary BoQ- Backbone Upgrade Kalimantan (7)" xfId="121" xr:uid="{00000000-0005-0000-0000-000076000000}"/>
    <cellStyle name="_Budgetary BoQ- Backbone Upgrade Kalimantan (7)_Summary of Payment 10 Nov 2008" xfId="122" xr:uid="{00000000-0005-0000-0000-000077000000}"/>
    <cellStyle name="_Budidharma Jakarta_Final" xfId="123" xr:uid="{00000000-0005-0000-0000-000078000000}"/>
    <cellStyle name="_BUGS_Hutch 7+3_PA8" xfId="124" xr:uid="{00000000-0005-0000-0000-000079000000}"/>
    <cellStyle name="_CAC NERA Spare Parts_no price" xfId="125" xr:uid="{00000000-0005-0000-0000-00007A000000}"/>
    <cellStyle name="_CAC NERA Spare Parts_no price_Summary of Payment 10 Nov 2008" xfId="126" xr:uid="{00000000-0005-0000-0000-00007B000000}"/>
    <cellStyle name="_Celcom Business Case Rev PA1" xfId="127" xr:uid="{00000000-0005-0000-0000-00007C000000}"/>
    <cellStyle name="_CME Prediction outer Jabotabek Rev.B _ 9 March 2005 ARSU" xfId="128" xr:uid="{00000000-0005-0000-0000-00007D000000}"/>
    <cellStyle name="_CME Prediction outer Jabotabek Rev.B _ 9 March 2005 ARSU_Summary of Payment 10 Nov 2008" xfId="129" xr:uid="{00000000-0005-0000-0000-00007E000000}"/>
    <cellStyle name="_CND_CNPI_Indosat Expansion Y2007-NTC_Price Proposal_070413_Rev A_" xfId="130" xr:uid="{00000000-0005-0000-0000-00007F000000}"/>
    <cellStyle name="_console danar 120906" xfId="131" xr:uid="{00000000-0005-0000-0000-000080000000}"/>
    <cellStyle name="_Consolidated Projection" xfId="132" xr:uid="{00000000-0005-0000-0000-000081000000}"/>
    <cellStyle name="_Contoh RND Calculation" xfId="133" xr:uid="{00000000-0005-0000-0000-000082000000}"/>
    <cellStyle name="_Contoh RND Calculation_Summary of Payment 10 Nov 2008" xfId="134" xr:uid="{00000000-0005-0000-0000-000083000000}"/>
    <cellStyle name="_Copy of Copy of Mega Safe_07July06" xfId="135" xr:uid="{00000000-0005-0000-0000-000084000000}"/>
    <cellStyle name="_Copy of Cost calculation HCPT 2G MO Kalimantan 030507 rev 3A final with revised CME" xfId="136" xr:uid="{00000000-0005-0000-0000-000085000000}"/>
    <cellStyle name="_Copy of Cost calculation HCPT 2G MO Kalimantan 030507 rev 3A final with revised CME_Summary of Payment 10 Nov 2008" xfId="137" xr:uid="{00000000-0005-0000-0000-000086000000}"/>
    <cellStyle name="_Copy of Site Handler 010708" xfId="138" xr:uid="{00000000-0005-0000-0000-000087000000}"/>
    <cellStyle name="_Copy of SSSPMS ISAT-3G Exp 2007 Rev J" xfId="139" xr:uid="{00000000-0005-0000-0000-000088000000}"/>
    <cellStyle name="_Copy of SSSPMS ISAT-3G Exp 2007 Rev J_Summary of Payment 10 Nov 2008" xfId="140" xr:uid="{00000000-0005-0000-0000-000089000000}"/>
    <cellStyle name="_Copy of SUMMARY SITE HANDLER" xfId="141" xr:uid="{00000000-0005-0000-0000-00008A000000}"/>
    <cellStyle name="_Copy of TND services for Indosat Q3 RevA" xfId="142" xr:uid="{00000000-0005-0000-0000-00008B000000}"/>
    <cellStyle name="_Copy of TND services for Indosat Q3 RevA_Summary of Payment 10 Nov 2008" xfId="143" xr:uid="{00000000-0005-0000-0000-00008C000000}"/>
    <cellStyle name="_Cost calculation HCPT 2G MO Kalimantan 010507 rev 3 final with CME" xfId="144" xr:uid="{00000000-0005-0000-0000-00008D000000}"/>
    <cellStyle name="_Cost calculation HCPT 2G MO Kalimantan 010507 rev 3 final with CME_Summary of Payment 10 Nov 2008" xfId="145" xr:uid="{00000000-0005-0000-0000-00008E000000}"/>
    <cellStyle name="_Cost calculation HCPT 2G MO Kalimantan 190407" xfId="146" xr:uid="{00000000-0005-0000-0000-00008F000000}"/>
    <cellStyle name="_Cost calculation HCPT 2G MO Kalimantan 190407_Summary of Payment 10 Nov 2008" xfId="147" xr:uid="{00000000-0005-0000-0000-000090000000}"/>
    <cellStyle name="_Cost calculation HCPT 2G MO Kalimantan 260407 rev 1 final" xfId="148" xr:uid="{00000000-0005-0000-0000-000091000000}"/>
    <cellStyle name="_Cost calculation HCPT 2G MO Kalimantan 260407 rev 1 final with CME" xfId="149" xr:uid="{00000000-0005-0000-0000-000092000000}"/>
    <cellStyle name="_Cost calculation HCPT 2G MO Kalimantan 260407 rev 1 final with CME_Summary of Payment 10 Nov 2008" xfId="150" xr:uid="{00000000-0005-0000-0000-000093000000}"/>
    <cellStyle name="_Cost calculation HCPT 2G MO Kalimantan 260407 rev 1 final_Summary of Payment 10 Nov 2008" xfId="151" xr:uid="{00000000-0005-0000-0000-000094000000}"/>
    <cellStyle name="_CR HSDPA Bali-BPP (2)" xfId="152" xr:uid="{00000000-0005-0000-0000-000095000000}"/>
    <cellStyle name="_CR HSDPA Bali-BPP (2)_Summary of Payment 10 Nov 2008" xfId="153" xr:uid="{00000000-0005-0000-0000-000096000000}"/>
    <cellStyle name="_Customer Support_Indosat_FWA Migration 2007_rev PA1" xfId="154" xr:uid="{00000000-0005-0000-0000-000097000000}"/>
    <cellStyle name="_Customer Support_Indosat_FWA Migration 2007_rev PA1_Summary of Payment 10 Nov 2008" xfId="155" xr:uid="{00000000-0005-0000-0000-000098000000}"/>
    <cellStyle name="_Customer Support_ISAT_PS Expansion 2007_Rev PA1 " xfId="156" xr:uid="{00000000-0005-0000-0000-000099000000}"/>
    <cellStyle name="_Customer Support_ISAT-Single IN Free Talk_Rev PA1" xfId="157" xr:uid="{00000000-0005-0000-0000-00009A000000}"/>
    <cellStyle name="_Customer Support_ISAT-Single IN Free Talk_Rev PA2" xfId="158" xr:uid="{00000000-0005-0000-0000-00009B000000}"/>
    <cellStyle name="_Customer Support_ISAT-Single IN Free Talk_Rev PA2 (2)" xfId="159" xr:uid="{00000000-0005-0000-0000-00009C000000}"/>
    <cellStyle name="_Customer Support_NTS-East Java_Rev.PA1" xfId="160" xr:uid="{00000000-0005-0000-0000-00009D000000}"/>
    <cellStyle name="_Customer Support_NTS-East Java_Rev.PA1_Summary of Payment 10 Nov 2008" xfId="161" xr:uid="{00000000-0005-0000-0000-00009E000000}"/>
    <cellStyle name="_Customer Support-ISAT-Upgrade PDH - Kalimantan - Rev.PA5" xfId="162" xr:uid="{00000000-0005-0000-0000-00009F000000}"/>
    <cellStyle name="_Customer Support-ISAT-Upgrade PDH - Kalimantan - Rev.PA5_Summary of Payment 10 Nov 2008" xfId="163" xr:uid="{00000000-0005-0000-0000-0000A0000000}"/>
    <cellStyle name="_DCN Implementation-Schedule install LAN hub 040408_batch1" xfId="164" xr:uid="{00000000-0005-0000-0000-0000A1000000}"/>
    <cellStyle name="_Delivery Cost ISAT FWA Migration 2007" xfId="165" xr:uid="{00000000-0005-0000-0000-0000A2000000}"/>
    <cellStyle name="_Delivery Cost ISAT FWA Migration 2007_Summary of Payment 10 Nov 2008" xfId="166" xr:uid="{00000000-0005-0000-0000-0000A3000000}"/>
    <cellStyle name="_Delivery cost ML_ISAT BSS upgr_EDGE RO2007" xfId="167" xr:uid="{00000000-0005-0000-0000-0000A4000000}"/>
    <cellStyle name="_Delivery cost ML_ISAT BSS upgr_EDGE RO2007_Summary of Payment 10 Nov 2008" xfId="168" xr:uid="{00000000-0005-0000-0000-0000A5000000}"/>
    <cellStyle name="_Delivery cost ML_ISAT Kalimantan080307 (2)" xfId="169" xr:uid="{00000000-0005-0000-0000-0000A6000000}"/>
    <cellStyle name="_Delivery cost ML_ISAT Kalimantan080307 (2)_Summary of Payment 10 Nov 2008" xfId="170" xr:uid="{00000000-0005-0000-0000-0000A7000000}"/>
    <cellStyle name="_Delivery Cost MW System" xfId="171" xr:uid="{00000000-0005-0000-0000-0000A8000000}"/>
    <cellStyle name="_Delivery Cost MW System_Summary of Payment 10 Nov 2008" xfId="172" xr:uid="{00000000-0005-0000-0000-0000A9000000}"/>
    <cellStyle name="_Delivery Cost TRM Jbtk 3G Upgrade 2007" xfId="173" xr:uid="{00000000-0005-0000-0000-0000AA000000}"/>
    <cellStyle name="_Delivery Cost TRM Jbtk 3G Upgrade 2007_Summary of Payment 10 Nov 2008" xfId="174" xr:uid="{00000000-0005-0000-0000-0000AB000000}"/>
    <cellStyle name="_Delivery Cost TRM Jbtk OM BSS Upgrade 2007" xfId="175" xr:uid="{00000000-0005-0000-0000-0000AC000000}"/>
    <cellStyle name="_Delivery Cost TRM Jbtk OM BSS Upgrade 2007_Summary of Payment 10 Nov 2008" xfId="176" xr:uid="{00000000-0005-0000-0000-0000AD000000}"/>
    <cellStyle name="_Dimensioning Summary Mandara" xfId="177" xr:uid="{00000000-0005-0000-0000-0000AE000000}"/>
    <cellStyle name="_Dismantled Ex. Dualpole Rev B" xfId="178" xr:uid="{00000000-0005-0000-0000-0000AF000000}"/>
    <cellStyle name="_EID-I-07-0743-A Indosat Reuse Ex IM3-BoQ (2)" xfId="179" xr:uid="{00000000-0005-0000-0000-0000B0000000}"/>
    <cellStyle name="_EID-I-07-0743-A Indosat Reuse Ex IM3-BoQ (2)_Summary of Payment 10 Nov 2008" xfId="180" xr:uid="{00000000-0005-0000-0000-0000B1000000}"/>
    <cellStyle name="_EID-I-07-079-1-1 Uen Rev  A BSS Jabotabek Upgrade Plan 2007 - 5 BSC No SW" xfId="181" xr:uid="{00000000-0005-0000-0000-0000B2000000}"/>
    <cellStyle name="_EID-I-07-079-1-1 Uen Rev  A BSS Jabotabek Upgrade Plan 2007 - 5 BSC No SW (2)" xfId="182" xr:uid="{00000000-0005-0000-0000-0000B3000000}"/>
    <cellStyle name="_EID-I-07-079-1-1 Uen Rev  A BSS Jabotabek Upgrade Plan 2007 - 5 BSC No SW (2)_Summary of Payment 10 Nov 2008" xfId="183" xr:uid="{00000000-0005-0000-0000-0000B4000000}"/>
    <cellStyle name="_EID-I-07-079-1-1 Uen Rev  A BSS Jabotabek Upgrade Plan 2007 - 5 BSC No SW_Summary of Payment 10 Nov 2008" xfId="184" xr:uid="{00000000-0005-0000-0000-0000B5000000}"/>
    <cellStyle name="_ELS CSR COSTING TEMPLATE Rev PA3" xfId="185" xr:uid="{00000000-0005-0000-0000-0000B6000000}"/>
    <cellStyle name="_ELS Mhr estimation OSA 2007-Rev.A" xfId="186" xr:uid="{00000000-0005-0000-0000-0000B7000000}"/>
    <cellStyle name="_ELS Mhr estimation OSA 2007-Rev.A_Summary of Payment 10 Nov 2008" xfId="187" xr:uid="{00000000-0005-0000-0000-0000B8000000}"/>
    <cellStyle name="_Ericsson greenfield IDS  Firewall" xfId="188" xr:uid="{00000000-0005-0000-0000-0000B9000000}"/>
    <cellStyle name="_ET4-1 ISAT BDJ (2)" xfId="189" xr:uid="{00000000-0005-0000-0000-0000BA000000}"/>
    <cellStyle name="_EXERCISE rev PA5" xfId="190" xr:uid="{00000000-0005-0000-0000-0000BB000000}"/>
    <cellStyle name="_Feeder calculation for Batch 5_RevA" xfId="191" xr:uid="{00000000-0005-0000-0000-0000BC000000}"/>
    <cellStyle name="_Feeder calculation for Batch 5_RevA_Summary of Payment 10 Nov 2008" xfId="192" xr:uid="{00000000-0005-0000-0000-0000BD000000}"/>
    <cellStyle name="_FWA EXpansion" xfId="193" xr:uid="{00000000-0005-0000-0000-0000BE000000}"/>
    <cellStyle name="_General Plan 2007_BIB_HCPT_PROJECT_PA3_050607" xfId="194" xr:uid="{00000000-0005-0000-0000-0000BF000000}"/>
    <cellStyle name="_HCPT BoQ_170407_SITAC_CME_MODULAR PRICE" xfId="195" xr:uid="{00000000-0005-0000-0000-0000C0000000}"/>
    <cellStyle name="_HCPT BoQ_SITAC_CME_MODULAR PRICE_PA1_050607 (2)" xfId="196" xr:uid="{00000000-0005-0000-0000-0000C1000000}"/>
    <cellStyle name="_HCPT MS Business Case Rev PA2" xfId="197" xr:uid="{00000000-0005-0000-0000-0000C2000000}"/>
    <cellStyle name="_HCPT_NTC_RAN__Price Proposal_20070628_RevB" xfId="198" xr:uid="{00000000-0005-0000-0000-0000C3000000}"/>
    <cellStyle name="_HCPT_NTC_RAN__Price Proposal_20070628_RevB_Summary of Payment 10 Nov 2008" xfId="199" xr:uid="{00000000-0005-0000-0000-0000C4000000}"/>
    <cellStyle name="_HCPT_NTC_RAN__Price Proposal_20070709_RevD" xfId="200" xr:uid="{00000000-0005-0000-0000-0000C5000000}"/>
    <cellStyle name="_HCPT_NTC_RAN__Price Proposal_20070709_RevD_Summary of Payment 10 Nov 2008" xfId="201" xr:uid="{00000000-0005-0000-0000-0000C6000000}"/>
    <cellStyle name="_HCPT_NTC_RAN_NPO_Price Proposal_20070419_RevA" xfId="202" xr:uid="{00000000-0005-0000-0000-0000C7000000}"/>
    <cellStyle name="_HCPT_NTC_RAN_NPO_Price Proposal_20070419_RevA_Summary of Payment 10 Nov 2008" xfId="203" xr:uid="{00000000-0005-0000-0000-0000C8000000}"/>
    <cellStyle name="_HCPT_NTC_TND_Price Proposal_20070419_RevA" xfId="204" xr:uid="{00000000-0005-0000-0000-0000C9000000}"/>
    <cellStyle name="_HCPT_NTC_TND_Price Proposal_20070419_RevA_Summary of Payment 10 Nov 2008" xfId="205" xr:uid="{00000000-0005-0000-0000-0000CA000000}"/>
    <cellStyle name="_HCPT-Summary BoQ" xfId="206" xr:uid="{00000000-0005-0000-0000-0000CB000000}"/>
    <cellStyle name="_Ida Quote05-0027 MAXIS-LIPPOTEL Support  PA1" xfId="207" xr:uid="{00000000-0005-0000-0000-0000CC000000}"/>
    <cellStyle name="_Ida Quote05-0027 MAXIS-LIPPOTEL Support  PA1_Summary of Payment 10 Nov 2008" xfId="208" xr:uid="{00000000-0005-0000-0000-0000CD000000}"/>
    <cellStyle name="_IM3linkCJtobedismantled(RO06)" xfId="209" xr:uid="{00000000-0005-0000-0000-0000CE000000}"/>
    <cellStyle name="_IM3linkCJtobedismantled(RO06)_Summary of Payment 10 Nov 2008" xfId="210" xr:uid="{00000000-0005-0000-0000-0000CF000000}"/>
    <cellStyle name="_IM3linkCJtobedismantled_TND_TNI services Rev A" xfId="211" xr:uid="{00000000-0005-0000-0000-0000D0000000}"/>
    <cellStyle name="_IM3linkCJtobedismantled_TND_TNI services Rev A_Summary of Payment 10 Nov 2008" xfId="212" xr:uid="{00000000-0005-0000-0000-0000D1000000}"/>
    <cellStyle name="_IN Suscribers Forecast" xfId="213" xr:uid="{00000000-0005-0000-0000-0000D2000000}"/>
    <cellStyle name="_India FOBO NOC Services Rev Pa1" xfId="214" xr:uid="{00000000-0005-0000-0000-0000D3000000}"/>
    <cellStyle name="_Indosat - SS &amp; SPMS MSS Rev PA1300506" xfId="215" xr:uid="{00000000-0005-0000-0000-0000D4000000}"/>
    <cellStyle name="_Indosat Capacity Upgrade 2007 BSC  OSS-RC2 2 SW Rev  PA1 (180107)" xfId="216" xr:uid="{00000000-0005-0000-0000-0000D5000000}"/>
    <cellStyle name="_Indosat Capacity Upgrade 2007 BSC  OSS-RC2 2 SW Rev  PA1 (180107) (2)" xfId="217" xr:uid="{00000000-0005-0000-0000-0000D6000000}"/>
    <cellStyle name="_Indosat Capacity Upgrade 2007 BSC  OSS-RC2 2 SW Rev  PA1 (180107) (2)_Summary of Payment 10 Nov 2008" xfId="218" xr:uid="{00000000-0005-0000-0000-0000D7000000}"/>
    <cellStyle name="_Indosat Capacity Upgrade 2007 BSC  OSS-RC2 2 SW Rev  PA1 (180107)_Summary of Payment 10 Nov 2008" xfId="219" xr:uid="{00000000-0005-0000-0000-0000D8000000}"/>
    <cellStyle name="_Indosat Data OSA 2006-rev A" xfId="220" xr:uid="{00000000-0005-0000-0000-0000D9000000}"/>
    <cellStyle name="_Indosat Jabotabek BSS RO 2007 BSC BTS  OSS-RC SoW Rev PA1 (261106) (2)" xfId="221" xr:uid="{00000000-0005-0000-0000-0000DA000000}"/>
    <cellStyle name="_Indosat Jabotabek BSS RO 2007 BSC BTS  OSS-RC SoW Rev PA1 (261106) (2)_Summary of Payment 10 Nov 2008" xfId="222" xr:uid="{00000000-0005-0000-0000-0000DB000000}"/>
    <cellStyle name="_Indosat Jabotabek BSS RO 2007 BSC BTS  OSS-RC SoW Rev PA1 (261106) (4)" xfId="223" xr:uid="{00000000-0005-0000-0000-0000DC000000}"/>
    <cellStyle name="_Indosat Jabotabek BSS RO 2007 BSC BTS  OSS-RC SoW Rev PA1 (261106) (4)_Summary of Payment 10 Nov 2008" xfId="224" xr:uid="{00000000-0005-0000-0000-0000DD000000}"/>
    <cellStyle name="_Indosat Jabotabek BSS Roll Out 2006 - BSC SoW (19 May 2006) (2)" xfId="225" xr:uid="{00000000-0005-0000-0000-0000DE000000}"/>
    <cellStyle name="_Indosat Jabotabek BSS Roll Out 2006 - BSC SoW (19 May 2006) (2)_Summary of Payment 10 Nov 2008" xfId="226" xr:uid="{00000000-0005-0000-0000-0000DF000000}"/>
    <cellStyle name="_Indosat Jabotabek BSS Roll Out 2006 - BTS  DAS SoW (19 May 2006) (2)" xfId="227" xr:uid="{00000000-0005-0000-0000-0000E0000000}"/>
    <cellStyle name="_Indosat Jabotabek BSS Roll Out 2006 - BTS  DAS SoW (19 May 2006) (2)_Summary of Payment 10 Nov 2008" xfId="228" xr:uid="{00000000-0005-0000-0000-0000E1000000}"/>
    <cellStyle name="_Indosat Jabotabek Up To Capacity Upgrade 2007 BSC HW SoW Rev PA1 (180107) (2)" xfId="229" xr:uid="{00000000-0005-0000-0000-0000E2000000}"/>
    <cellStyle name="_Indosat Jabotabek Up To Capacity Upgrade 2007 BSC HW SoW Rev PA1 (180107) (2)_Summary of Payment 10 Nov 2008" xfId="230" xr:uid="{00000000-0005-0000-0000-0000E3000000}"/>
    <cellStyle name="_Indosat Jabotabek Up To Capacity Upgrade 2007 BSC HW SoW Rev PA1 (180107) (3)" xfId="231" xr:uid="{00000000-0005-0000-0000-0000E4000000}"/>
    <cellStyle name="_Indosat Jabotabek Up To Capacity Upgrade 2007 BSC HW SoW Rev PA1 (180107) (3)_Summary of Payment 10 Nov 2008" xfId="232" xr:uid="{00000000-0005-0000-0000-0000E5000000}"/>
    <cellStyle name="_Indosat Kalimantan (RO 2006)" xfId="233" xr:uid="{00000000-0005-0000-0000-0000E6000000}"/>
    <cellStyle name="_Indosat MSS Rev PA2" xfId="234" xr:uid="{00000000-0005-0000-0000-0000E7000000}"/>
    <cellStyle name="_Indosat MSS Rev PA2 130506" xfId="235" xr:uid="{00000000-0005-0000-0000-0000E8000000}"/>
    <cellStyle name="_Indosat MSS Rev PA3" xfId="236" xr:uid="{00000000-0005-0000-0000-0000E9000000}"/>
    <cellStyle name="_Indosat MSS Rev PA3 SS &amp; SPMS" xfId="237" xr:uid="{00000000-0005-0000-0000-0000EA000000}"/>
    <cellStyle name="_Indosat MSS Rev PA5 SS &amp; SPMS" xfId="238" xr:uid="{00000000-0005-0000-0000-0000EB000000}"/>
    <cellStyle name="_Indosat O&amp;M TRX Only Upgrade (58 Sites) - Phase 1 Rev. PA1" xfId="239" xr:uid="{00000000-0005-0000-0000-0000EC000000}"/>
    <cellStyle name="_Indosat O&amp;M TRX Upgrade (223 Sites) - Phase 2B Rev. PA2 (EID)" xfId="240" xr:uid="{00000000-0005-0000-0000-0000ED000000}"/>
    <cellStyle name="_Indosat O&amp;M TRX Upgrade (223 Sites) - Phase 2B Rev. PA2 (EID)_Summary of Payment 10 Nov 2008" xfId="241" xr:uid="{00000000-0005-0000-0000-0000EE000000}"/>
    <cellStyle name="_Indosat O&amp;M TRX Upgrade Q4 2006 Site List + SoW + BoQ Rev. PA1 (181006)" xfId="242" xr:uid="{00000000-0005-0000-0000-0000EF000000}"/>
    <cellStyle name="_Indosat OM BSS Capacity Upgrade 2007 Transmission BoQ-RD (3)" xfId="243" xr:uid="{00000000-0005-0000-0000-0000F0000000}"/>
    <cellStyle name="_Indosat OM BSS Capacity Upgrade 2007 Transmission BoQ-RD (3)_Summary of Payment 10 Nov 2008" xfId="244" xr:uid="{00000000-0005-0000-0000-0000F1000000}"/>
    <cellStyle name="_Indosat OM BSS Capacity Upgrade 2007 Transmission BoQ-RD (4)" xfId="245" xr:uid="{00000000-0005-0000-0000-0000F2000000}"/>
    <cellStyle name="_Indosat OM BSS Capacity Upgrade 2007 Transmission BoQ-RD (4)_Summary of Payment 10 Nov 2008" xfId="246" xr:uid="{00000000-0005-0000-0000-0000F3000000}"/>
    <cellStyle name="_Indosat OM BSS Capacity Upgrade 2007 Transmission BoQ-Rev B" xfId="247" xr:uid="{00000000-0005-0000-0000-0000F4000000}"/>
    <cellStyle name="_Indosat OM BSS Capacity Upgrade 2007 Transmission BoQ-Rev B_Summary of Payment 10 Nov 2008" xfId="248" xr:uid="{00000000-0005-0000-0000-0000F5000000}"/>
    <cellStyle name="_Indosat OM TRX Only Upgrade (58 Sites) - Phase 1 Rev  PA1 (2)" xfId="249" xr:uid="{00000000-0005-0000-0000-0000F6000000}"/>
    <cellStyle name="_Indosat OM TRX Upgrade (223 Sites) - Phase 2B Rev  PA1 (EID) (2)" xfId="250" xr:uid="{00000000-0005-0000-0000-0000F7000000}"/>
    <cellStyle name="_Indosat OM TRX Upgrade (223 Sites) - Phase 2B Rev  PA1 (EID) (2)_Summary of Payment 10 Nov 2008" xfId="251" xr:uid="{00000000-0005-0000-0000-0000F8000000}"/>
    <cellStyle name="_Indosat OM TRX Upgrade (223 Sites) - Phase 2B Rev  PA3 (EID)" xfId="252" xr:uid="{00000000-0005-0000-0000-0000F9000000}"/>
    <cellStyle name="_Indosat OM TRX Upgrade (223 Sites) - Phase 2B Rev  PA3 (EID) (3)" xfId="253" xr:uid="{00000000-0005-0000-0000-0000FA000000}"/>
    <cellStyle name="_Indosat OM TRX Upgrade (223 Sites) - Phase 2B Rev  PA3 (EID) (3)_Summary of Payment 10 Nov 2008" xfId="254" xr:uid="{00000000-0005-0000-0000-0000FB000000}"/>
    <cellStyle name="_Indosat OM TRX Upgrade (223 Sites) - Phase 2B Rev  PA3 (EID)_Summary of Payment 10 Nov 2008" xfId="255" xr:uid="{00000000-0005-0000-0000-0000FC000000}"/>
    <cellStyle name="_Indosat OM TRX Upgrade Q4 2006 Site List + SoW + BoQ Rev  PA1 (181006) (4)" xfId="256" xr:uid="{00000000-0005-0000-0000-0000FD000000}"/>
    <cellStyle name="_Indosat OM TRX Upgrade Q4 2006 Site List + SoW + BoQ Rev  PA4 (011106)" xfId="257" xr:uid="{00000000-0005-0000-0000-0000FE000000}"/>
    <cellStyle name="_Indosat OM TRX Upgrade Q4 2006 Site List + SoW + BoQ Rev  PA4 (011106) (3)" xfId="258" xr:uid="{00000000-0005-0000-0000-0000FF000000}"/>
    <cellStyle name="_Indosat Q2 2007 Capacity Upgrade - BSC Upgrades (200407) Rev  PA2 (2)" xfId="259" xr:uid="{00000000-0005-0000-0000-000000010000}"/>
    <cellStyle name="_Indosat Q2 2007 Capacity Upgrade - BSC Upgrades (200407) Rev  PA2 (2)_Summary of Payment 10 Nov 2008" xfId="260" xr:uid="{00000000-0005-0000-0000-000001010000}"/>
    <cellStyle name="_Indosat Q3 2007 Capacity Upgrade - BSC Upgrades Proposed (230507) Rev  PA1 (2)" xfId="261" xr:uid="{00000000-0005-0000-0000-000002010000}"/>
    <cellStyle name="_Indosat Q3 2007 Capacity Upgrade - BSC Upgrades Proposed (230507) Rev  PA1 (2)_Summary of Payment 10 Nov 2008" xfId="262" xr:uid="{00000000-0005-0000-0000-000003010000}"/>
    <cellStyle name="_Indosat Q3 2007 Capacity Upgrade_BSC R11  OSS-RC3 1 SW_Rev  PA3 (230507) (2)" xfId="263" xr:uid="{00000000-0005-0000-0000-000004010000}"/>
    <cellStyle name="_Indosat Q3 2007 Capacity Upgrade_BSC R11  OSS-RC3 1 SW_Rev  PA3 (230507) (2)_Summary of Payment 10 Nov 2008" xfId="264" xr:uid="{00000000-0005-0000-0000-000005010000}"/>
    <cellStyle name="_Indosat SPMS Bus Case Rev PA2" xfId="265" xr:uid="{00000000-0005-0000-0000-000006010000}"/>
    <cellStyle name="_Indosat SPMS OuterJab PA1" xfId="266" xr:uid="{00000000-0005-0000-0000-000007010000}"/>
    <cellStyle name="_Indosat SS Bus Case Rev PA1" xfId="267" xr:uid="{00000000-0005-0000-0000-000008010000}"/>
    <cellStyle name="_Indosat SS Bus Case Rev PA1 (2)" xfId="268" xr:uid="{00000000-0005-0000-0000-000009010000}"/>
    <cellStyle name="_Indosat_Minilink_Jabotabek_200605_Rev.PA1" xfId="269" xr:uid="{00000000-0005-0000-0000-00000A010000}"/>
    <cellStyle name="_Indosat_Minilink_Jabotabek_200607_Rev.PA2" xfId="270" xr:uid="{00000000-0005-0000-0000-00000B010000}"/>
    <cellStyle name="_Indosat_Minilink_Kalimantan_200605_Rev.PA1SSand SPMS" xfId="271" xr:uid="{00000000-0005-0000-0000-00000C010000}"/>
    <cellStyle name="_Indosat_Minilink_Kalimantan_200607_Rev.PA1" xfId="272" xr:uid="{00000000-0005-0000-0000-00000D010000}"/>
    <cellStyle name="_Indosat_Minilink_Kalimantan_200607_Rev.PA2" xfId="273" xr:uid="{00000000-0005-0000-0000-00000E010000}"/>
    <cellStyle name="_INVOICE_STP-TPP_Tower_Lease_TELKOM" xfId="274" xr:uid="{00000000-0005-0000-0000-00000F010000}"/>
    <cellStyle name="_ISAT 3G Trial - RND Cost" xfId="275" xr:uid="{00000000-0005-0000-0000-000010010000}"/>
    <cellStyle name="_ISAT 3G Trial - RND Cost_Summary of Payment 10 Nov 2008" xfId="276" xr:uid="{00000000-0005-0000-0000-000011010000}"/>
    <cellStyle name="_ISAT 3G Trial - RND Cost2" xfId="277" xr:uid="{00000000-0005-0000-0000-000012010000}"/>
    <cellStyle name="_ISAT 3G Trial - RND Cost2_Summary of Payment 10 Nov 2008" xfId="278" xr:uid="{00000000-0005-0000-0000-000013010000}"/>
    <cellStyle name="_Isat BPN MSC-S" xfId="279" xr:uid="{00000000-0005-0000-0000-000014010000}"/>
    <cellStyle name="_Isat BSC (1)" xfId="280" xr:uid="{00000000-0005-0000-0000-000015010000}"/>
    <cellStyle name="_Isat BSC (2)" xfId="281" xr:uid="{00000000-0005-0000-0000-000016010000}"/>
    <cellStyle name="_Isat BSC (7)" xfId="282" xr:uid="{00000000-0005-0000-0000-000017010000}"/>
    <cellStyle name="_ISAT FOR NODAL" xfId="283" xr:uid="{00000000-0005-0000-0000-000018010000}"/>
    <cellStyle name="_ISAT HLR Semarang and Bandung_2006July14_PA1" xfId="284" xr:uid="{00000000-0005-0000-0000-000019010000}"/>
    <cellStyle name="_ISAT HLR Semarang and Bandung_2006July14_PA1_Summary of Payment 10 Nov 2008" xfId="285" xr:uid="{00000000-0005-0000-0000-00001A010000}"/>
    <cellStyle name="_I-SAT Jabotabek  BSS Expansion Cost (BSS only)  rev PA1 NOM" xfId="286" xr:uid="{00000000-0005-0000-0000-00001B010000}"/>
    <cellStyle name="_I-SAT Jabotabek  BSS Expansion Cost (BSS only)  rev PA1 NOM_Summary of Payment 10 Nov 2008" xfId="287" xr:uid="{00000000-0005-0000-0000-00001C010000}"/>
    <cellStyle name="_I-SAT Jabotabek  BSS Expansion Cost (BSS only)  rev PA3" xfId="288" xr:uid="{00000000-0005-0000-0000-00001D010000}"/>
    <cellStyle name="_I-SAT Jabotabek  BSS Expansion Cost (BSS only)  rev PA3_Summary of Payment 10 Nov 2008" xfId="289" xr:uid="{00000000-0005-0000-0000-00001E010000}"/>
    <cellStyle name="_I-SAT Jabotabek  BSS Expansion Cost +TRM  revPA1 NOM" xfId="290" xr:uid="{00000000-0005-0000-0000-00001F010000}"/>
    <cellStyle name="_I-SAT Jabotabek  BSS Expansion Cost +TRM  revPA1 NOM_Summary of Payment 10 Nov 2008" xfId="291" xr:uid="{00000000-0005-0000-0000-000020010000}"/>
    <cellStyle name="_ISAT Jabotabek BTS (1x4) (2)" xfId="292" xr:uid="{00000000-0005-0000-0000-000021010000}"/>
    <cellStyle name="_I-SAT Jbtk BSS Expansion (Transmission only)  rev PA2 NOM" xfId="293" xr:uid="{00000000-0005-0000-0000-000022010000}"/>
    <cellStyle name="_I-SAT Jbtk BSS Expansion (Transmission only)  rev PA2 NOM_Summary of Payment 10 Nov 2008" xfId="294" xr:uid="{00000000-0005-0000-0000-000023010000}"/>
    <cellStyle name="_ISAT Kalimantan - TND New PDH Dual Polorized Rev PA1" xfId="295" xr:uid="{00000000-0005-0000-0000-000024010000}"/>
    <cellStyle name="_ISAT Kalimantan - TND New PDH Dual Polorized Rev PA1_Summary of Payment 10 Nov 2008" xfId="296" xr:uid="{00000000-0005-0000-0000-000025010000}"/>
    <cellStyle name="_ISAT Kalimantan - TND New PDH Rev PA1" xfId="297" xr:uid="{00000000-0005-0000-0000-000026010000}"/>
    <cellStyle name="_ISAT Kalimantan - TND New PDH Rev PA1_Summary of Payment 10 Nov 2008" xfId="298" xr:uid="{00000000-0005-0000-0000-000027010000}"/>
    <cellStyle name="_ISAT Kalimantan - TND PDH Swap Upgrade Rev PA1" xfId="299" xr:uid="{00000000-0005-0000-0000-000028010000}"/>
    <cellStyle name="_ISAT Kalimantan - TND PDH Swap Upgrade Rev PA1_Summary of Payment 10 Nov 2008" xfId="300" xr:uid="{00000000-0005-0000-0000-000029010000}"/>
    <cellStyle name="_Isat Kalimantan MGW" xfId="301" xr:uid="{00000000-0005-0000-0000-00002A010000}"/>
    <cellStyle name="_ISAT Matrix Hybrid Phase 1a rev.PA1" xfId="302" xr:uid="{00000000-0005-0000-0000-00002B010000}"/>
    <cellStyle name="_Isat MGW (2)" xfId="303" xr:uid="{00000000-0005-0000-0000-00002C010000}"/>
    <cellStyle name="_Isat MGW (4)" xfId="304" xr:uid="{00000000-0005-0000-0000-00002D010000}"/>
    <cellStyle name="_Isat MGW (6)" xfId="305" xr:uid="{00000000-0005-0000-0000-00002E010000}"/>
    <cellStyle name="_Isat MSC (2)" xfId="306" xr:uid="{00000000-0005-0000-0000-00002F010000}"/>
    <cellStyle name="_Isat MSC (4)" xfId="307" xr:uid="{00000000-0005-0000-0000-000030010000}"/>
    <cellStyle name="_ISAT MSS_3G CND Pricing Rev A (19 Jun 2006)" xfId="308" xr:uid="{00000000-0005-0000-0000-000031010000}"/>
    <cellStyle name="_ISAT MSS_3G CND Pricing Rev A (19 Jun 2006)_Summary of Payment 10 Nov 2008" xfId="309" xr:uid="{00000000-0005-0000-0000-000032010000}"/>
    <cellStyle name="_ISAT MSS_3G CND Pricing_2006June07_Rev A+" xfId="310" xr:uid="{00000000-0005-0000-0000-000033010000}"/>
    <cellStyle name="_ISAT MSS_3G CND Pricing_2006June07_Rev A+_Summary of Payment 10 Nov 2008" xfId="311" xr:uid="{00000000-0005-0000-0000-000034010000}"/>
    <cellStyle name="_ISAT MSS_3G NTC Price_2006June07_Rev A" xfId="312" xr:uid="{00000000-0005-0000-0000-000035010000}"/>
    <cellStyle name="_ISAT MSS_3G NTC Price_2006June07_Rev A_Summary of Payment 10 Nov 2008" xfId="313" xr:uid="{00000000-0005-0000-0000-000036010000}"/>
    <cellStyle name="_ISAT MW PDH Kalimantan RO 2006 - Scope Of Work R1" xfId="314" xr:uid="{00000000-0005-0000-0000-000037010000}"/>
    <cellStyle name="_ISAT NEW SITE Q1+Q2" xfId="315" xr:uid="{00000000-0005-0000-0000-000038010000}"/>
    <cellStyle name="_ISAT PON (HC Upgrade)" xfId="316" xr:uid="{00000000-0005-0000-0000-000039010000}"/>
    <cellStyle name="_ISAT PON (TN upgrade)" xfId="317" xr:uid="{00000000-0005-0000-0000-00003A010000}"/>
    <cellStyle name="_ISAT Q2_07 BSC Capacity Upgrade_NTC Price_20070529_Rev A" xfId="318" xr:uid="{00000000-0005-0000-0000-00003B010000}"/>
    <cellStyle name="_ISAT Q3_07 BSC Capacity Upgrade_NTC Price_20070529_Rev B" xfId="319" xr:uid="{00000000-0005-0000-0000-00003C010000}"/>
    <cellStyle name="_Isat RBS 2206 (1000)" xfId="320" xr:uid="{00000000-0005-0000-0000-00003D010000}"/>
    <cellStyle name="_Isat RBS 2206 (200)" xfId="321" xr:uid="{00000000-0005-0000-0000-00003E010000}"/>
    <cellStyle name="_Isat RBS 2206 (300)" xfId="322" xr:uid="{00000000-0005-0000-0000-00003F010000}"/>
    <cellStyle name="_ISAT RO 2006_SACME_230506 Rev N5" xfId="323" xr:uid="{00000000-0005-0000-0000-000040010000}"/>
    <cellStyle name="_ISAT RO 2006_SACME_230506 Rev N5_Summary of Payment 10 Nov 2008" xfId="324" xr:uid="{00000000-0005-0000-0000-000041010000}"/>
    <cellStyle name="_ISAT SWAP TN" xfId="325" xr:uid="{00000000-0005-0000-0000-000042010000}"/>
    <cellStyle name="_ISAT TRX Expansion" xfId="326" xr:uid="{00000000-0005-0000-0000-000043010000}"/>
    <cellStyle name="_ISAT TRX Expansion Batch 2 Rev A" xfId="327" xr:uid="{00000000-0005-0000-0000-000044010000}"/>
    <cellStyle name="_ISAT TRX Expansion Batch 2 Rev A_Summary of Payment 10 Nov 2008" xfId="328" xr:uid="{00000000-0005-0000-0000-000045010000}"/>
    <cellStyle name="_ISAT TRX Expansion Phase 2A Rev A" xfId="329" xr:uid="{00000000-0005-0000-0000-000046010000}"/>
    <cellStyle name="_ISAT TRX Expansion Phase 2A Rev A_Summary of Payment 10 Nov 2008" xfId="330" xr:uid="{00000000-0005-0000-0000-000047010000}"/>
    <cellStyle name="_ISAT TRX Expansion Phase 2B Rev A" xfId="331" xr:uid="{00000000-0005-0000-0000-000048010000}"/>
    <cellStyle name="_ISAT TRX Expansion Phase 2B Rev A_Summary of Payment 10 Nov 2008" xfId="332" xr:uid="{00000000-0005-0000-0000-000049010000}"/>
    <cellStyle name="_ISAT TRX Expansion Rev A" xfId="333" xr:uid="{00000000-0005-0000-0000-00004A010000}"/>
    <cellStyle name="_ISAT TRX Expansion Rev A_Summary of Payment 10 Nov 2008" xfId="334" xr:uid="{00000000-0005-0000-0000-00004B010000}"/>
    <cellStyle name="_ISAT TRX Expansion Rev B" xfId="335" xr:uid="{00000000-0005-0000-0000-00004C010000}"/>
    <cellStyle name="_ISAT TRX Expansion Rev B_Summary of Payment 10 Nov 2008" xfId="336" xr:uid="{00000000-0005-0000-0000-00004D010000}"/>
    <cellStyle name="_ISAT TRX Expansion Rev C" xfId="337" xr:uid="{00000000-0005-0000-0000-00004E010000}"/>
    <cellStyle name="_ISAT TRX Expansion Rev C_Summary of Payment 10 Nov 2008" xfId="338" xr:uid="{00000000-0005-0000-0000-00004F010000}"/>
    <cellStyle name="_ISAT TRX Expansion Rev D" xfId="339" xr:uid="{00000000-0005-0000-0000-000050010000}"/>
    <cellStyle name="_ISAT TRX Expansion Rev D_Summary of Payment 10 Nov 2008" xfId="340" xr:uid="{00000000-0005-0000-0000-000051010000}"/>
    <cellStyle name="_ISAT TRX Expansion_Summary of Payment 10 Nov 2008" xfId="341" xr:uid="{00000000-0005-0000-0000-000052010000}"/>
    <cellStyle name="_ISAT_EDGE_Activation" xfId="342" xr:uid="{00000000-0005-0000-0000-000053010000}"/>
    <cellStyle name="_ISAT_EDGE_Activation_Summary of Payment 10 Nov 2008" xfId="343" xr:uid="{00000000-0005-0000-0000-000054010000}"/>
    <cellStyle name="_ISAT_NTC services for 5 Mobile BTS  RevA" xfId="344" xr:uid="{00000000-0005-0000-0000-000055010000}"/>
    <cellStyle name="_ISAT_NTC services for 5 Mobile BTS  RevA_Summary of Payment 10 Nov 2008" xfId="345" xr:uid="{00000000-0005-0000-0000-000056010000}"/>
    <cellStyle name="_ISAT_NTC_Services_ PDH_35 hops_20070613 RevA" xfId="346" xr:uid="{00000000-0005-0000-0000-000057010000}"/>
    <cellStyle name="_ISAT_NTC_Services_ PDH_35 hops_20070613 RevA_Summary of Payment 10 Nov 2008" xfId="347" xr:uid="{00000000-0005-0000-0000-000058010000}"/>
    <cellStyle name="_ISAT_PSM Audit TRM RO2007_Rev PA1" xfId="348" xr:uid="{00000000-0005-0000-0000-000059010000}"/>
    <cellStyle name="_ISAT_Turnkey RO 2006_SACME cost proposal_020506_final submission-Rev01" xfId="349" xr:uid="{00000000-0005-0000-0000-00005A010000}"/>
    <cellStyle name="_ISAT_Turnkey RO 2006_SACME cost proposal_020506_final submission-Rev01_Summary of Payment 10 Nov 2008" xfId="350" xr:uid="{00000000-0005-0000-0000-00005B010000}"/>
    <cellStyle name="_ISAT_Turnkey RO 2006_SACME cost proposal_080506_final submission-RevB" xfId="351" xr:uid="{00000000-0005-0000-0000-00005C010000}"/>
    <cellStyle name="_ISAT_Turnkey RO 2006_SACME cost proposal_080506_final submission-RevB_Summary of Payment 10 Nov 2008" xfId="352" xr:uid="{00000000-0005-0000-0000-00005D010000}"/>
    <cellStyle name="_ISAT_Turnkey RO 2006_SACME cost proposal_110506_final submission-Rev I (by EDP &amp; Colenfo)" xfId="353" xr:uid="{00000000-0005-0000-0000-00005E010000}"/>
    <cellStyle name="_ISAT_Turnkey RO 2006_SACME cost proposal_110506_final submission-Rev I (by EDP &amp; Colenfo)_Summary of Payment 10 Nov 2008" xfId="354" xr:uid="{00000000-0005-0000-0000-00005F010000}"/>
    <cellStyle name="_ISAT_Turnkey RO 2006_SACME Rev- H (by Colenfo)" xfId="355" xr:uid="{00000000-0005-0000-0000-000060010000}"/>
    <cellStyle name="_ISAT_Turnkey RO 2006_SACME Rev- H (by Colenfo)_Summary of Payment 10 Nov 2008" xfId="356" xr:uid="{00000000-0005-0000-0000-000061010000}"/>
    <cellStyle name="_ISAT-3GupgradeCost2007RevA Broto" xfId="357" xr:uid="{00000000-0005-0000-0000-000062010000}"/>
    <cellStyle name="_ISAT-3GupgradeCost2007RevA Broto_Summary of Payment 10 Nov 2008" xfId="358" xr:uid="{00000000-0005-0000-0000-000063010000}"/>
    <cellStyle name="_ISAT-3GupgradeCost2007RevC" xfId="359" xr:uid="{00000000-0005-0000-0000-000064010000}"/>
    <cellStyle name="_ISAT-3GupgradeCost2007RevC_Summary of Payment 10 Nov 2008" xfId="360" xr:uid="{00000000-0005-0000-0000-000065010000}"/>
    <cellStyle name="_ISAT-BSS cap Rev A" xfId="361" xr:uid="{00000000-0005-0000-0000-000066010000}"/>
    <cellStyle name="_ISAT-BSS cap Rev A_Summary of Payment 10 Nov 2008" xfId="362" xr:uid="{00000000-0005-0000-0000-000067010000}"/>
    <cellStyle name="_ISAT-BSS cap Rev C" xfId="363" xr:uid="{00000000-0005-0000-0000-000068010000}"/>
    <cellStyle name="_ISAT-BSS cap Rev C_Summary of Payment 10 Nov 2008" xfId="364" xr:uid="{00000000-0005-0000-0000-000069010000}"/>
    <cellStyle name="_ISAT-BSS cap Rev D" xfId="365" xr:uid="{00000000-0005-0000-0000-00006A010000}"/>
    <cellStyle name="_ISAT-BSS cap Rev D_Summary of Payment 10 Nov 2008" xfId="366" xr:uid="{00000000-0005-0000-0000-00006B010000}"/>
    <cellStyle name="_ISAT-KalimantanMLupgraderevA" xfId="367" xr:uid="{00000000-0005-0000-0000-00006C010000}"/>
    <cellStyle name="_ISAT-KalimantanMLupgraderevA_Summary of Payment 10 Nov 2008" xfId="368" xr:uid="{00000000-0005-0000-0000-00006D010000}"/>
    <cellStyle name="_ISAT-Q3 ML Cap upgrade REv A" xfId="369" xr:uid="{00000000-0005-0000-0000-00006E010000}"/>
    <cellStyle name="_ISAT-Q3 ML Cap upgrade REv A_Summary of Payment 10 Nov 2008" xfId="370" xr:uid="{00000000-0005-0000-0000-00006F010000}"/>
    <cellStyle name="_ISAT-Transit+MSCRevA" xfId="371" xr:uid="{00000000-0005-0000-0000-000070010000}"/>
    <cellStyle name="_ISAT-Transit+MSCRevA_Summary of Payment 10 Nov 2008" xfId="372" xr:uid="{00000000-0005-0000-0000-000071010000}"/>
    <cellStyle name="_Jabodetabek" xfId="373" xr:uid="{00000000-0005-0000-0000-000072010000}"/>
    <cellStyle name="_Jabotabek (New Q1)" xfId="374" xr:uid="{00000000-0005-0000-0000-000073010000}"/>
    <cellStyle name="_Jabotabek (Swap Q1)" xfId="375" xr:uid="{00000000-0005-0000-0000-000074010000}"/>
    <cellStyle name="_Jabotabek Banten RO2006 Ericsson 250406" xfId="376" xr:uid="{00000000-0005-0000-0000-000075010000}"/>
    <cellStyle name="_Jabotabek Banten RO2006 Ericsson 250406_Summary of Payment 10 Nov 2008" xfId="377" xr:uid="{00000000-0005-0000-0000-000076010000}"/>
    <cellStyle name="_Jabotabek BoQ 2007 RevB" xfId="378" xr:uid="{00000000-0005-0000-0000-000077010000}"/>
    <cellStyle name="_Jabotabek BoQ 2007 RevB_Summary of Payment 10 Nov 2008" xfId="379" xr:uid="{00000000-0005-0000-0000-000078010000}"/>
    <cellStyle name="_Jabotabek ISAT Q1" xfId="380" xr:uid="{00000000-0005-0000-0000-000079010000}"/>
    <cellStyle name="_Jabotabek ISAT Q2" xfId="381" xr:uid="{00000000-0005-0000-0000-00007A010000}"/>
    <cellStyle name="_Jabotabek ISAT Swap Q1" xfId="382" xr:uid="{00000000-0005-0000-0000-00007B010000}"/>
    <cellStyle name="_Jabotabek ISAT Swap Q2" xfId="383" xr:uid="{00000000-0005-0000-0000-00007C010000}"/>
    <cellStyle name="_Jalin-USD 20 Juta 10 Nov 2008" xfId="384" xr:uid="{00000000-0005-0000-0000-00007D010000}"/>
    <cellStyle name="_Kalimantan (Q1)" xfId="385" xr:uid="{00000000-0005-0000-0000-00007E010000}"/>
    <cellStyle name="_Kalimantan (Q2)" xfId="386" xr:uid="{00000000-0005-0000-0000-00007F010000}"/>
    <cellStyle name="_Kalimantan 2007 (Swap)" xfId="387" xr:uid="{00000000-0005-0000-0000-000080010000}"/>
    <cellStyle name="_Kalimantan Cell List Q1 edited by reza PA1 (2)" xfId="388" xr:uid="{00000000-0005-0000-0000-000081010000}"/>
    <cellStyle name="_Kalimantan Cell List Q1 edited by reza PA1 (2)_Summary of Payment 10 Nov 2008" xfId="389" xr:uid="{00000000-0005-0000-0000-000082010000}"/>
    <cellStyle name="_Kalimantan RO 2007 - 2G new  upgrade RO2007 (2)" xfId="390" xr:uid="{00000000-0005-0000-0000-000083010000}"/>
    <cellStyle name="_Kalimantan RO 2007 - 2G new  upgrade RO2007 (2)_Summary of Payment 10 Nov 2008" xfId="391" xr:uid="{00000000-0005-0000-0000-000084010000}"/>
    <cellStyle name="_List Site 3G RO2007 010507" xfId="392" xr:uid="{00000000-0005-0000-0000-000085010000}"/>
    <cellStyle name="_List Site 3G RO2007 010507_Summary of Payment 10 Nov 2008" xfId="393" xr:uid="{00000000-0005-0000-0000-000086010000}"/>
    <cellStyle name="_List Site 3G RO2007 v 1 8 (2)" xfId="394" xr:uid="{00000000-0005-0000-0000-000087010000}"/>
    <cellStyle name="_List Site 3G RO2007 v 1 8 (2)_Summary of Payment 10 Nov 2008" xfId="395" xr:uid="{00000000-0005-0000-0000-000088010000}"/>
    <cellStyle name="_List Site 3G RO2007 v 1 9" xfId="396" xr:uid="{00000000-0005-0000-0000-000089010000}"/>
    <cellStyle name="_List Site 3G RO2007 v 1 9_Summary of Payment 10 Nov 2008" xfId="397" xr:uid="{00000000-0005-0000-0000-00008A010000}"/>
    <cellStyle name="_List Site 3G RO2007 v 1.9+++" xfId="398" xr:uid="{00000000-0005-0000-0000-00008B010000}"/>
    <cellStyle name="_List Site 3G RO2007 v 1.9+++_Summary of Payment 10 Nov 2008" xfId="399" xr:uid="{00000000-0005-0000-0000-00008C010000}"/>
    <cellStyle name="_List Site 3G RO2007 v 1.9++++" xfId="400" xr:uid="{00000000-0005-0000-0000-00008D010000}"/>
    <cellStyle name="_List Site 3G RO2007 v 1.9++++_Summary of Payment 10 Nov 2008" xfId="401" xr:uid="{00000000-0005-0000-0000-00008E010000}"/>
    <cellStyle name="_List Swap-Upgrade 3G 2nd stage-Jkt '06 241 sites DRM (minus batch 2B) PA8b Scope Of Work" xfId="402" xr:uid="{00000000-0005-0000-0000-00008F010000}"/>
    <cellStyle name="_List Swap-Upgrade 3G 2nd stage-Jkt '06 241 sites DRM (minus batch 2B) PA8b Scope Of Work (3)" xfId="403" xr:uid="{00000000-0005-0000-0000-000090010000}"/>
    <cellStyle name="_List Swap-Upgrade 3G 2nd stage-Jkt '06 241 sites DRM (minus batch 2B) PA8b Scope Of Work (3)_Summary of Payment 10 Nov 2008" xfId="404" xr:uid="{00000000-0005-0000-0000-000091010000}"/>
    <cellStyle name="_List Swap-Upgrade 3G 2nd stage-Jkt '06 241 sites DRM (minus batch 2B) PA8b Scope Of Work _TND services Rev B" xfId="405" xr:uid="{00000000-0005-0000-0000-000092010000}"/>
    <cellStyle name="_List Swap-Upgrade 3G 2nd stage-Jkt '06 241 sites DRM (minus batch 2B) PA8b Scope Of Work _TND services Rev B_Summary of Payment 10 Nov 2008" xfId="406" xr:uid="{00000000-0005-0000-0000-000093010000}"/>
    <cellStyle name="_List Swap-Upgrade 3G 2nd stage-Jkt '06 241 sites DRM (minus batch 2B) PA8b Scope Of Work _TND services Rev C+" xfId="407" xr:uid="{00000000-0005-0000-0000-000094010000}"/>
    <cellStyle name="_List Swap-Upgrade 3G 2nd stage-Jkt '06 241 sites DRM (minus batch 2B) PA8b Scope Of Work _TND services Rev C+_Summary of Payment 10 Nov 2008" xfId="408" xr:uid="{00000000-0005-0000-0000-000095010000}"/>
    <cellStyle name="_List Swap-Upgrade 3G 2nd stage-Jkt '06 241 sites DRM (minus batch 2B) PA8b Scope Of Work_Summary of Payment 10 Nov 2008" xfId="409" xr:uid="{00000000-0005-0000-0000-000096010000}"/>
    <cellStyle name="_LIST-INVOICE-EID_UP-DATE_080408" xfId="410" xr:uid="{00000000-0005-0000-0000-000097010000}"/>
    <cellStyle name="_Local Material for ML" xfId="411" xr:uid="{00000000-0005-0000-0000-000098010000}"/>
    <cellStyle name="_Local Material for ML_Summary of Payment 10 Nov 2008" xfId="412" xr:uid="{00000000-0005-0000-0000-000099010000}"/>
    <cellStyle name="_Local Material review" xfId="413" xr:uid="{00000000-0005-0000-0000-00009A010000}"/>
    <cellStyle name="_Local Material review_Summary of Payment 10 Nov 2008" xfId="414" xr:uid="{00000000-0005-0000-0000-00009B010000}"/>
    <cellStyle name="_Managed Services Business Case 20051208 (Hutch-3+7 circles) - F1" xfId="415" xr:uid="{00000000-0005-0000-0000-00009C010000}"/>
    <cellStyle name="_Marconi (2)" xfId="416" xr:uid="{00000000-0005-0000-0000-00009D010000}"/>
    <cellStyle name="_Matrix Hybrid Phase 1a PA1" xfId="417" xr:uid="{00000000-0005-0000-0000-00009E010000}"/>
    <cellStyle name="_Maxis malaysia - FO and BO Split" xfId="418" xr:uid="{00000000-0005-0000-0000-00009F010000}"/>
    <cellStyle name="_Maxis Nodes_PA7" xfId="419" xr:uid="{00000000-0005-0000-0000-0000A0010000}"/>
    <cellStyle name="_Maxis Nodes_PA7_Summary of Payment 10 Nov 2008" xfId="420" xr:uid="{00000000-0005-0000-0000-0000A1010000}"/>
    <cellStyle name="_Maxis Transformation Budget" xfId="421" xr:uid="{00000000-0005-0000-0000-0000A2010000}"/>
    <cellStyle name="_Maxis Transition Budget" xfId="422" xr:uid="{00000000-0005-0000-0000-0000A3010000}"/>
    <cellStyle name="_Maxis_SS_Cost_E1_PA1" xfId="423" xr:uid="{00000000-0005-0000-0000-0000A4010000}"/>
    <cellStyle name="_Maxis_SS_Cost_E1_PA1_Summary of Payment 10 Nov 2008" xfId="424" xr:uid="{00000000-0005-0000-0000-0000A5010000}"/>
    <cellStyle name="_Maxis_SS_Cost_PA1" xfId="425" xr:uid="{00000000-0005-0000-0000-0000A6010000}"/>
    <cellStyle name="_Maxis_SS_Cost_PA1_Summary of Payment 10 Nov 2008" xfId="426" xr:uid="{00000000-0005-0000-0000-0000A7010000}"/>
    <cellStyle name="_Medan Scanario02B" xfId="427" xr:uid="{00000000-0005-0000-0000-0000A8010000}"/>
    <cellStyle name="_Medan Scenario02A" xfId="428" xr:uid="{00000000-0005-0000-0000-0000A9010000}"/>
    <cellStyle name="_Mega Safe_07July06" xfId="429" xr:uid="{00000000-0005-0000-0000-0000AA010000}"/>
    <cellStyle name="_ML HC  TN (2)" xfId="430" xr:uid="{00000000-0005-0000-0000-0000AB010000}"/>
    <cellStyle name="_ML HC Isat" xfId="431" xr:uid="{00000000-0005-0000-0000-0000AC010000}"/>
    <cellStyle name="_ML TN Isat" xfId="432" xr:uid="{00000000-0005-0000-0000-0000AD010000}"/>
    <cellStyle name="_Mobile RBS2007_RevPA1" xfId="433" xr:uid="{00000000-0005-0000-0000-0000AE010000}"/>
    <cellStyle name="_Mobile RBS2007_RevPA1_Summary of Payment 10 Nov 2008" xfId="434" xr:uid="{00000000-0005-0000-0000-0000AF010000}"/>
    <cellStyle name="_Mobile Softswitch Summary PA3" xfId="435" xr:uid="{00000000-0005-0000-0000-0000B0010000}"/>
    <cellStyle name="_MSC APZ21233" xfId="436" xr:uid="{00000000-0005-0000-0000-0000B1010000}"/>
    <cellStyle name="_MSC Implementation Rev PA1 (CND)" xfId="437" xr:uid="{00000000-0005-0000-0000-0000B2010000}"/>
    <cellStyle name="_MSC Implementation Rev PA1 (CND)_Summary of Payment 10 Nov 2008" xfId="438" xr:uid="{00000000-0005-0000-0000-0000B3010000}"/>
    <cellStyle name="_Mux Summary" xfId="439" xr:uid="{00000000-0005-0000-0000-0000B4010000}"/>
    <cellStyle name="_New Link Jabotabek ISAT" xfId="440" xr:uid="{00000000-0005-0000-0000-0000B5010000}"/>
    <cellStyle name="_NEW SOW BSS EXPANSION 2006 Rev C" xfId="441" xr:uid="{00000000-0005-0000-0000-0000B6010000}"/>
    <cellStyle name="_NEW SOW BSS EXPANSION 2006 Rev C_Summary of Payment 10 Nov 2008" xfId="442" xr:uid="{00000000-0005-0000-0000-0000B7010000}"/>
    <cellStyle name="_New Transmission Requirement Batch 2B (2)" xfId="443" xr:uid="{00000000-0005-0000-0000-0000B8010000}"/>
    <cellStyle name="_New Transmission Requirement Batch 2B (2)_Summary of Payment 10 Nov 2008" xfId="444" xr:uid="{00000000-0005-0000-0000-0000B9010000}"/>
    <cellStyle name="_New Transmission Requirement Batch 2B _ From Services" xfId="445" xr:uid="{00000000-0005-0000-0000-0000BA010000}"/>
    <cellStyle name="_New Transmission Requirement Batch 2B _ From Services Rev B" xfId="446" xr:uid="{00000000-0005-0000-0000-0000BB010000}"/>
    <cellStyle name="_New Transmission Requirement Batch 2B _ From Services Rev B_Summary of Payment 10 Nov 2008" xfId="447" xr:uid="{00000000-0005-0000-0000-0000BC010000}"/>
    <cellStyle name="_New Transmission Requirement Batch 2B _ From Services_Summary of Payment 10 Nov 2008" xfId="448" xr:uid="{00000000-0005-0000-0000-0000BD010000}"/>
    <cellStyle name="_NMS" xfId="449" xr:uid="{00000000-0005-0000-0000-0000BE010000}"/>
    <cellStyle name="_NPI for Lebaran05 Rev B" xfId="450" xr:uid="{00000000-0005-0000-0000-0000BF010000}"/>
    <cellStyle name="_NPI for Lebaran05 Rev B_Summary of Payment 10 Nov 2008" xfId="451" xr:uid="{00000000-0005-0000-0000-0000C0010000}"/>
    <cellStyle name="_NTC BSS Turnkey 2007 Rev A" xfId="452" xr:uid="{00000000-0005-0000-0000-0000C1010000}"/>
    <cellStyle name="_NTC BSS Turnkey 2007 Rev A_Summary of Payment 10 Nov 2008" xfId="453" xr:uid="{00000000-0005-0000-0000-0000C2010000}"/>
    <cellStyle name="_NTC Indosat 3G Expansion 2007 Rev A" xfId="454" xr:uid="{00000000-0005-0000-0000-0000C3010000}"/>
    <cellStyle name="_NTC Indosat 3G Expansion 2007 Rev A_Summary of Payment 10 Nov 2008" xfId="455" xr:uid="{00000000-0005-0000-0000-0000C4010000}"/>
    <cellStyle name="_NTC Indosat 3G Expansion 2007 Rev B (2)" xfId="456" xr:uid="{00000000-0005-0000-0000-0000C5010000}"/>
    <cellStyle name="_NTC Indosat 3G Expansion 2007 Rev B (2)_Summary of Payment 10 Nov 2008" xfId="457" xr:uid="{00000000-0005-0000-0000-0000C6010000}"/>
    <cellStyle name="_NTC Indosat 3G Expansion 2007 Rev D" xfId="458" xr:uid="{00000000-0005-0000-0000-0000C7010000}"/>
    <cellStyle name="_NTC Indosat 3G Expansion 2007 Rev D_Summary of Payment 10 Nov 2008" xfId="459" xr:uid="{00000000-0005-0000-0000-0000C8010000}"/>
    <cellStyle name="_NTC Indosat 3G Expansion 2007 RevF" xfId="460" xr:uid="{00000000-0005-0000-0000-0000C9010000}"/>
    <cellStyle name="_NTC Indosat 3G Expansion 2007 RevF_Summary of Payment 10 Nov 2008" xfId="461" xr:uid="{00000000-0005-0000-0000-0000CA010000}"/>
    <cellStyle name="_NTC Indosat 3G Expansion 2007 RevG (2)" xfId="462" xr:uid="{00000000-0005-0000-0000-0000CB010000}"/>
    <cellStyle name="_NTC Indosat 3G Expansion 2007 RevG (2)_Summary of Payment 10 Nov 2008" xfId="463" xr:uid="{00000000-0005-0000-0000-0000CC010000}"/>
    <cellStyle name="_NTC Indosat 3G Expansion 2007 RevH" xfId="464" xr:uid="{00000000-0005-0000-0000-0000CD010000}"/>
    <cellStyle name="_NTC Indosat 3G Expansion 2007 RevH_Summary of Payment 10 Nov 2008" xfId="465" xr:uid="{00000000-0005-0000-0000-0000CE010000}"/>
    <cellStyle name="_NTC Indosat 3G Expansion 2007 RevI" xfId="466" xr:uid="{00000000-0005-0000-0000-0000CF010000}"/>
    <cellStyle name="_NTC Indosat 3G Expansion 2007 RevI_Summary of Payment 10 Nov 2008" xfId="467" xr:uid="{00000000-0005-0000-0000-0000D0010000}"/>
    <cellStyle name="_NTC Services for FWA Migration RevG" xfId="468" xr:uid="{00000000-0005-0000-0000-0000D1010000}"/>
    <cellStyle name="_NTC Services for FWA Migration RevG_Summary of Payment 10 Nov 2008" xfId="469" xr:uid="{00000000-0005-0000-0000-0000D2010000}"/>
    <cellStyle name="_NTS -GRAND TOTAL SERVICE SUMMARY PH 1-6_PA61" xfId="470" xr:uid="{00000000-0005-0000-0000-0000D3010000}"/>
    <cellStyle name="_NTS MGW SPMS Cost" xfId="471" xr:uid="{00000000-0005-0000-0000-0000D4010000}"/>
    <cellStyle name="_NTS MSC SPMS Cost" xfId="472" xr:uid="{00000000-0005-0000-0000-0000D5010000}"/>
    <cellStyle name="_NTS PS SPMS Cost" xfId="473" xr:uid="{00000000-0005-0000-0000-0000D6010000}"/>
    <cellStyle name="_NTS SERVICE SUMMARY WP1-2 15 Sept 05 PA3" xfId="474" xr:uid="{00000000-0005-0000-0000-0000D7010000}"/>
    <cellStyle name="_O&amp;M BSS Capacity Upgrade 2007 Transmission BoQ Summary" xfId="475" xr:uid="{00000000-0005-0000-0000-0000D8010000}"/>
    <cellStyle name="_O&amp;M BSS Capacity Upgrade 2007 Transmission BoQ Summary_Summary of Payment 10 Nov 2008" xfId="476" xr:uid="{00000000-0005-0000-0000-0000D9010000}"/>
    <cellStyle name="_O&amp;M with cost" xfId="477" xr:uid="{00000000-0005-0000-0000-0000DA010000}"/>
    <cellStyle name="_Offshoring Cost Rev Pa1" xfId="478" xr:uid="{00000000-0005-0000-0000-0000DB010000}"/>
    <cellStyle name="_om assist cost_010306" xfId="479" xr:uid="{00000000-0005-0000-0000-0000DC010000}"/>
    <cellStyle name="_OM Service Summary PA1" xfId="480" xr:uid="{00000000-0005-0000-0000-0000DD010000}"/>
    <cellStyle name="_OpEx savings (Template)" xfId="481" xr:uid="{00000000-0005-0000-0000-0000DE010000}"/>
    <cellStyle name="_Optional Offer-BoQ TRM Summary 3G Expansion 2007-PA1" xfId="482" xr:uid="{00000000-0005-0000-0000-0000DF010000}"/>
    <cellStyle name="_Optional Offer-BoQ TRM Summary 3G Expansion 2007-PA1_Summary of Payment 10 Nov 2008" xfId="483" xr:uid="{00000000-0005-0000-0000-0000E0010000}"/>
    <cellStyle name="_OSA 5-MSC Rev.A" xfId="484" xr:uid="{00000000-0005-0000-0000-0000E1010000}"/>
    <cellStyle name="_OSA 5-MSC Rev.A_Summary of Payment 10 Nov 2008" xfId="485" xr:uid="{00000000-0005-0000-0000-0000E2010000}"/>
    <cellStyle name="_OSA MSS Rev.A1" xfId="486" xr:uid="{00000000-0005-0000-0000-0000E3010000}"/>
    <cellStyle name="_OSA MSS Rev.A1_Summary of Payment 10 Nov 2008" xfId="487" xr:uid="{00000000-0005-0000-0000-0000E4010000}"/>
    <cellStyle name="_PO Services 24 Nov Rev A plus item code" xfId="488" xr:uid="{00000000-0005-0000-0000-0000E5010000}"/>
    <cellStyle name="_ProductImport Services 20060627" xfId="489" xr:uid="{00000000-0005-0000-0000-0000E6010000}"/>
    <cellStyle name="_Projection DR Inti (20-06-06)" xfId="490" xr:uid="{00000000-0005-0000-0000-0000E7010000}"/>
    <cellStyle name="_Proyeksi BDJ 030706" xfId="491" xr:uid="{00000000-0005-0000-0000-0000E8010000}"/>
    <cellStyle name="_Q1 MINI-LINK ISAT Kalimantan (2)" xfId="492" xr:uid="{00000000-0005-0000-0000-0000E9010000}"/>
    <cellStyle name="_Q2 MINI-LINK ISAT Kalimantan (2)" xfId="493" xr:uid="{00000000-0005-0000-0000-0000EA010000}"/>
    <cellStyle name="_Quote05-0027 Maxis-LIPPO Network Audit Cost PA1" xfId="494" xr:uid="{00000000-0005-0000-0000-0000EB010000}"/>
    <cellStyle name="_Quote05-0027 Maxis-LIPPO Network Audit Cost PA1_Summary of Payment 10 Nov 2008" xfId="495" xr:uid="{00000000-0005-0000-0000-0000EC010000}"/>
    <cellStyle name="_Quote05-0115 Mandara TRM-090905  Rev B" xfId="496" xr:uid="{00000000-0005-0000-0000-0000ED010000}"/>
    <cellStyle name="_Quote06-0021 ISAT-MW Kalimantan RO 2006 Rev D 120706" xfId="497" xr:uid="{00000000-0005-0000-0000-0000EE010000}"/>
    <cellStyle name="_Quote06-0021 ISAT-MW Kalimantan RO 2006 Rev E 190706" xfId="498" xr:uid="{00000000-0005-0000-0000-0000EF010000}"/>
    <cellStyle name="_Quote06-0055 ISAT-MSC Sumatera Rev PA" xfId="499" xr:uid="{00000000-0005-0000-0000-0000F0010000}"/>
    <cellStyle name="_Quote06-0085 ISAT-OM TRX Upgrade 050706 (2)" xfId="500" xr:uid="{00000000-0005-0000-0000-0000F1010000}"/>
    <cellStyle name="_Quote06-0153 ISAT-TRANSMISSION Jbtk RO 2007 Rev PA8 121206" xfId="501" xr:uid="{00000000-0005-0000-0000-0000F2010000}"/>
    <cellStyle name="_Quote06-0162 ISAT-Transmissions Jbtk O&amp;M BSS Upgrade 2007" xfId="502" xr:uid="{00000000-0005-0000-0000-0000F3010000}"/>
    <cellStyle name="_Quote06-0163 ISAT-O&amp;M BSS Capacity Upgrade 2007 Rev.PA4 180107 notok" xfId="503" xr:uid="{00000000-0005-0000-0000-0000F4010000}"/>
    <cellStyle name="_Quote07-0060 HCPT 2G GSM1800 Rev. PB3 090707" xfId="504" xr:uid="{00000000-0005-0000-0000-0000F5010000}"/>
    <cellStyle name="_Radio Network Design (RND)" xfId="505" xr:uid="{00000000-0005-0000-0000-0000F6010000}"/>
    <cellStyle name="_Radio Network Design (RND) without Tools" xfId="506" xr:uid="{00000000-0005-0000-0000-0000F7010000}"/>
    <cellStyle name="_Radio Network Design (RND) without Tools_Summary of Payment 10 Nov 2008" xfId="507" xr:uid="{00000000-0005-0000-0000-0000F8010000}"/>
    <cellStyle name="_Radio Network Design (RND)_Summary of Payment 10 Nov 2008" xfId="508" xr:uid="{00000000-0005-0000-0000-0000F9010000}"/>
    <cellStyle name="_RAN_Indosat 3G Expansion 2007 Rev C" xfId="509" xr:uid="{00000000-0005-0000-0000-0000FA010000}"/>
    <cellStyle name="_RAN_Indosat 3G Expansion 2007 Rev C_Summary of Payment 10 Nov 2008" xfId="510" xr:uid="{00000000-0005-0000-0000-0000FB010000}"/>
    <cellStyle name="_RAN_Indosat 3G Expansion 2007 Rev D (2)" xfId="511" xr:uid="{00000000-0005-0000-0000-0000FC010000}"/>
    <cellStyle name="_RAN_Indosat 3G Expansion 2007 Rev D (2)_Summary of Payment 10 Nov 2008" xfId="512" xr:uid="{00000000-0005-0000-0000-0000FD010000}"/>
    <cellStyle name="_RAN_Indosat 3G Expansion 2007 Rev D 140407" xfId="513" xr:uid="{00000000-0005-0000-0000-0000FE010000}"/>
    <cellStyle name="_RAN_Indosat 3G Expansion 2007 Rev D 140407_Summary of Payment 10 Nov 2008" xfId="514" xr:uid="{00000000-0005-0000-0000-0000FF010000}"/>
    <cellStyle name="_RAN_Indosat 3G Expansion 2007 RevA" xfId="515" xr:uid="{00000000-0005-0000-0000-000000020000}"/>
    <cellStyle name="_RAN_Indosat 3G Expansion 2007 RevA_Summary of Payment 10 Nov 2008" xfId="516" xr:uid="{00000000-0005-0000-0000-000001020000}"/>
    <cellStyle name="_RBS Jabotabek ISAT" xfId="517" xr:uid="{00000000-0005-0000-0000-000002020000}"/>
    <cellStyle name="_RBS01" xfId="518" xr:uid="{00000000-0005-0000-0000-000003020000}"/>
    <cellStyle name="_Replacement RBS - CME Additional" xfId="519" xr:uid="{00000000-0005-0000-0000-000004020000}"/>
    <cellStyle name="_Replacement RBS - CME Additional_Summary of Payment 10 Nov 2008" xfId="520" xr:uid="{00000000-0005-0000-0000-000005020000}"/>
    <cellStyle name="_Rev A 2G Optimisation for WCDMA Project Surabaya" xfId="521" xr:uid="{00000000-0005-0000-0000-000006020000}"/>
    <cellStyle name="_Rev A 2G Optimisation for WCDMA Project Surabaya_Summary of Payment 10 Nov 2008" xfId="522" xr:uid="{00000000-0005-0000-0000-000007020000}"/>
    <cellStyle name="_Rev A Dismantle Nokia" xfId="523" xr:uid="{00000000-0005-0000-0000-000008020000}"/>
    <cellStyle name="_Rev A Dismantle Nokia_Summary of Payment 10 Nov 2008" xfId="524" xr:uid="{00000000-0005-0000-0000-000009020000}"/>
    <cellStyle name="_Rev A Network Consulting Services Full Turnkey 2007 Projects (2)" xfId="525" xr:uid="{00000000-0005-0000-0000-00000A020000}"/>
    <cellStyle name="_Rev A Network Consulting Services Full Turnkey 2007 Projects (2)_Summary of Payment 10 Nov 2008" xfId="526" xr:uid="{00000000-0005-0000-0000-00000B020000}"/>
    <cellStyle name="_Rev A NTC Services for FWA Migration" xfId="527" xr:uid="{00000000-0005-0000-0000-00000C020000}"/>
    <cellStyle name="_Rev A NTC Services for FWA Migration_Summary of Payment 10 Nov 2008" xfId="528" xr:uid="{00000000-0005-0000-0000-00000D020000}"/>
    <cellStyle name="_Rev A NTS WCDMA RND+Optim East Java (Hutomo)" xfId="529" xr:uid="{00000000-0005-0000-0000-00000E020000}"/>
    <cellStyle name="_Rev A NTS WCDMA RND+Optim East Java (Hutomo)_Summary of Payment 10 Nov 2008" xfId="530" xr:uid="{00000000-0005-0000-0000-00000F020000}"/>
    <cellStyle name="_Rev A Q2 Radio Network Capacity Management Services" xfId="531" xr:uid="{00000000-0005-0000-0000-000010020000}"/>
    <cellStyle name="_Rev A Q2 Radio Network Capacity Management Services_Summary of Payment 10 Nov 2008" xfId="532" xr:uid="{00000000-0005-0000-0000-000011020000}"/>
    <cellStyle name="_Rev A RND Services Excelcom Sumatra" xfId="533" xr:uid="{00000000-0005-0000-0000-000012020000}"/>
    <cellStyle name="_Rev A RND Services Excelcom Sumatra_Summary of Payment 10 Nov 2008" xfId="534" xr:uid="{00000000-0005-0000-0000-000013020000}"/>
    <cellStyle name="_Rev A RND Services Indosat RO 2006" xfId="535" xr:uid="{00000000-0005-0000-0000-000014020000}"/>
    <cellStyle name="_Rev A RND Services Indosat RO 2006_Summary of Payment 10 Nov 2008" xfId="536" xr:uid="{00000000-0005-0000-0000-000015020000}"/>
    <cellStyle name="_Rev A RNPOC Services Indosat RO 2006 for Revquote A8" xfId="537" xr:uid="{00000000-0005-0000-0000-000016020000}"/>
    <cellStyle name="_Rev A RNPOC Services Indosat RO 2006 for Revquote A8_Summary of Payment 10 Nov 2008" xfId="538" xr:uid="{00000000-0005-0000-0000-000017020000}"/>
    <cellStyle name="_Rev A TND Services Excelcom Sumatra" xfId="539" xr:uid="{00000000-0005-0000-0000-000018020000}"/>
    <cellStyle name="_Rev A TND Services Excelcom Sumatra_Summary of Payment 10 Nov 2008" xfId="540" xr:uid="{00000000-0005-0000-0000-000019020000}"/>
    <cellStyle name="_Rev A WCDMA-HSDPA RAN Jakarta" xfId="541" xr:uid="{00000000-0005-0000-0000-00001A020000}"/>
    <cellStyle name="_Rev A WCDMA-HSDPA RAN Jakarta_Summary of Payment 10 Nov 2008" xfId="542" xr:uid="{00000000-0005-0000-0000-00001B020000}"/>
    <cellStyle name="_Rev A WCDMA-HSDPA RAN Semarang and Yogya" xfId="543" xr:uid="{00000000-0005-0000-0000-00001C020000}"/>
    <cellStyle name="_Rev A WCDMA-HSDPA RAN Semarang and Yogya_Summary of Payment 10 Nov 2008" xfId="544" xr:uid="{00000000-0005-0000-0000-00001D020000}"/>
    <cellStyle name="_Rev A WCDMA-HSDPA RAN Surabaya" xfId="545" xr:uid="{00000000-0005-0000-0000-00001E020000}"/>
    <cellStyle name="_Rev A WCDMA-HSDPA RAN Surabaya_Summary of Payment 10 Nov 2008" xfId="546" xr:uid="{00000000-0005-0000-0000-00001F020000}"/>
    <cellStyle name="_Rev A1 Network Consulting Services Full Turnkey 2006 Projects" xfId="547" xr:uid="{00000000-0005-0000-0000-000020020000}"/>
    <cellStyle name="_Rev A1 Network Consulting Services Full Turnkey 2006 Projects_Summary of Payment 10 Nov 2008" xfId="548" xr:uid="{00000000-0005-0000-0000-000021020000}"/>
    <cellStyle name="_Rev A1 Radio Network Capacity Management Services" xfId="549" xr:uid="{00000000-0005-0000-0000-000022020000}"/>
    <cellStyle name="_Rev A1 Radio Network Capacity Management Services_Summary of Payment 10 Nov 2008" xfId="550" xr:uid="{00000000-0005-0000-0000-000023020000}"/>
    <cellStyle name="_Rev A2 NTC Services for FWA Migration" xfId="551" xr:uid="{00000000-0005-0000-0000-000024020000}"/>
    <cellStyle name="_Rev A2 NTC Services for FWA Migration_Summary of Payment 10 Nov 2008" xfId="552" xr:uid="{00000000-0005-0000-0000-000025020000}"/>
    <cellStyle name="_Rev B 2G Optimisation for WCDMA Project Jakarta" xfId="553" xr:uid="{00000000-0005-0000-0000-000026020000}"/>
    <cellStyle name="_Rev B 2G Optimisation for WCDMA Project Jakarta_Summary of Payment 10 Nov 2008" xfId="554" xr:uid="{00000000-0005-0000-0000-000027020000}"/>
    <cellStyle name="_Rev B MSC HLR GPRS Expansion" xfId="555" xr:uid="{00000000-0005-0000-0000-000028020000}"/>
    <cellStyle name="_Rev B MSC HLR GPRS Expansion_Summary of Payment 10 Nov 2008" xfId="556" xr:uid="{00000000-0005-0000-0000-000029020000}"/>
    <cellStyle name="_Rev B Network Consulting Services Full Turnkey 2006 Projects" xfId="557" xr:uid="{00000000-0005-0000-0000-00002A020000}"/>
    <cellStyle name="_Rev B Network Consulting Services Full Turnkey 2006 Projects_Summary of Payment 10 Nov 2008" xfId="558" xr:uid="{00000000-0005-0000-0000-00002B020000}"/>
    <cellStyle name="_Rev B RND Services Indosat RO 2006" xfId="559" xr:uid="{00000000-0005-0000-0000-00002C020000}"/>
    <cellStyle name="_Rev B RND Services Indosat RO 2006_Summary of Payment 10 Nov 2008" xfId="560" xr:uid="{00000000-0005-0000-0000-00002D020000}"/>
    <cellStyle name="_Rev B WCDMA-HSDPA RAN Jakarta" xfId="561" xr:uid="{00000000-0005-0000-0000-00002E020000}"/>
    <cellStyle name="_Rev B WCDMA-HSDPA RAN Jakarta_Summary of Payment 10 Nov 2008" xfId="562" xr:uid="{00000000-0005-0000-0000-00002F020000}"/>
    <cellStyle name="_Rev B WCDMA-HSDPA RAN Surabaya" xfId="563" xr:uid="{00000000-0005-0000-0000-000030020000}"/>
    <cellStyle name="_Rev B WCDMA-HSDPA RAN Surabaya_Summary of Payment 10 Nov 2008" xfId="564" xr:uid="{00000000-0005-0000-0000-000031020000}"/>
    <cellStyle name="_Rev C - Radio Network Capacity Management Services" xfId="565" xr:uid="{00000000-0005-0000-0000-000032020000}"/>
    <cellStyle name="_Rev C - Radio Network Capacity Management Services_Summary of Payment 10 Nov 2008" xfId="566" xr:uid="{00000000-0005-0000-0000-000033020000}"/>
    <cellStyle name="_Rev C Manhour Services for Lebaran 2005" xfId="567" xr:uid="{00000000-0005-0000-0000-000034020000}"/>
    <cellStyle name="_Rev C Manhour Services for Lebaran 2005_Summary of Payment 10 Nov 2008" xfId="568" xr:uid="{00000000-0005-0000-0000-000035020000}"/>
    <cellStyle name="_Rev C MSC HLR GPRS Expansion" xfId="569" xr:uid="{00000000-0005-0000-0000-000036020000}"/>
    <cellStyle name="_Rev C MSC HLR GPRS Expansion_Summary of Payment 10 Nov 2008" xfId="570" xr:uid="{00000000-0005-0000-0000-000037020000}"/>
    <cellStyle name="_Rev C Network Consulting Services Full Turnkey 2007 Projects" xfId="571" xr:uid="{00000000-0005-0000-0000-000038020000}"/>
    <cellStyle name="_Rev C Network Consulting Services Full Turnkey 2007 Projects_Summary of Payment 10 Nov 2008" xfId="572" xr:uid="{00000000-0005-0000-0000-000039020000}"/>
    <cellStyle name="_Rev C NTC Services for FWA Migration (with filter installation)" xfId="573" xr:uid="{00000000-0005-0000-0000-00003A020000}"/>
    <cellStyle name="_Rev C NTC Services for FWA Migration (with filter installation)_Summary of Payment 10 Nov 2008" xfId="574" xr:uid="{00000000-0005-0000-0000-00003B020000}"/>
    <cellStyle name="_Rev C RND Services Indosat RO 2006" xfId="575" xr:uid="{00000000-0005-0000-0000-00003C020000}"/>
    <cellStyle name="_Rev C RND Services Indosat RO 2006_Summary of Payment 10 Nov 2008" xfId="576" xr:uid="{00000000-0005-0000-0000-00003D020000}"/>
    <cellStyle name="_Rev C WCDMA-HSDPA RAN Jakarta" xfId="577" xr:uid="{00000000-0005-0000-0000-00003E020000}"/>
    <cellStyle name="_Rev C WCDMA-HSDPA RAN Jakarta_Summary of Payment 10 Nov 2008" xfId="578" xr:uid="{00000000-0005-0000-0000-00003F020000}"/>
    <cellStyle name="_Rev C WCDMA-HSDPA RAN Surabaya" xfId="579" xr:uid="{00000000-0005-0000-0000-000040020000}"/>
    <cellStyle name="_Rev C WCDMA-HSDPA RAN Surabaya_Summary of Payment 10 Nov 2008" xfId="580" xr:uid="{00000000-0005-0000-0000-000041020000}"/>
    <cellStyle name="_Rev D MSC HLR GPRS Expansion" xfId="581" xr:uid="{00000000-0005-0000-0000-000042020000}"/>
    <cellStyle name="_Rev D MSC HLR GPRS Expansion_Summary of Payment 10 Nov 2008" xfId="582" xr:uid="{00000000-0005-0000-0000-000043020000}"/>
    <cellStyle name="_Rev D Network Consulting Services Full Turnkey 2007 Projects" xfId="583" xr:uid="{00000000-0005-0000-0000-000044020000}"/>
    <cellStyle name="_Rev D Network Consulting Services Full Turnkey 2007 Projects_Summary of Payment 10 Nov 2008" xfId="584" xr:uid="{00000000-0005-0000-0000-000045020000}"/>
    <cellStyle name="_Rev D NTC Services for FWA Migration (2)" xfId="585" xr:uid="{00000000-0005-0000-0000-000046020000}"/>
    <cellStyle name="_Rev D NTC Services for FWA Migration (2)_Summary of Payment 10 Nov 2008" xfId="586" xr:uid="{00000000-0005-0000-0000-000047020000}"/>
    <cellStyle name="_Rev D Radio Network Capacity Management Services" xfId="587" xr:uid="{00000000-0005-0000-0000-000048020000}"/>
    <cellStyle name="_Rev D Radio Network Capacity Management Services (2)" xfId="588" xr:uid="{00000000-0005-0000-0000-000049020000}"/>
    <cellStyle name="_Rev D Radio Network Capacity Management Services (2)_Summary of Payment 10 Nov 2008" xfId="589" xr:uid="{00000000-0005-0000-0000-00004A020000}"/>
    <cellStyle name="_Rev D Radio Network Capacity Management Services_Summary of Payment 10 Nov 2008" xfId="590" xr:uid="{00000000-0005-0000-0000-00004B020000}"/>
    <cellStyle name="_Rev E WCDMA-HSDPA RAN Surabaya" xfId="591" xr:uid="{00000000-0005-0000-0000-00004C020000}"/>
    <cellStyle name="_Rev E WCDMA-HSDPA RAN Surabaya_Summary of Payment 10 Nov 2008" xfId="592" xr:uid="{00000000-0005-0000-0000-00004D020000}"/>
    <cellStyle name="_Rev F RND Services Indosat RO 2006 for Revquote A8" xfId="593" xr:uid="{00000000-0005-0000-0000-00004E020000}"/>
    <cellStyle name="_Rev F RND Services Indosat RO 2006 for Revquote A8_Summary of Payment 10 Nov 2008" xfId="594" xr:uid="{00000000-0005-0000-0000-00004F020000}"/>
    <cellStyle name="_Rev F WCDMA-HSDPA RAN Jakarta" xfId="595" xr:uid="{00000000-0005-0000-0000-000050020000}"/>
    <cellStyle name="_Rev F WCDMA-HSDPA RAN Jakarta_Summary of Payment 10 Nov 2008" xfId="596" xr:uid="{00000000-0005-0000-0000-000051020000}"/>
    <cellStyle name="_Rev I RND Services Indosat RO 2006" xfId="597" xr:uid="{00000000-0005-0000-0000-000052020000}"/>
    <cellStyle name="_Rev I RND Services Indosat RO 2006_Summary of Payment 10 Nov 2008" xfId="598" xr:uid="{00000000-0005-0000-0000-000053020000}"/>
    <cellStyle name="_Rev N4-ISAT RO 2006_SACME_190506 (by EDPColrah)" xfId="599" xr:uid="{00000000-0005-0000-0000-000054020000}"/>
    <cellStyle name="_Rev N4-ISAT RO 2006_SACME_190506 (by EDPColrah)_Summary of Payment 10 Nov 2008" xfId="600" xr:uid="{00000000-0005-0000-0000-000055020000}"/>
    <cellStyle name="_Rev N5-ISAT RO 2006_SACME_230506" xfId="601" xr:uid="{00000000-0005-0000-0000-000056020000}"/>
    <cellStyle name="_Rev N5-ISAT RO 2006_SACME_230506_Summary of Payment 10 Nov 2008" xfId="602" xr:uid="{00000000-0005-0000-0000-000057020000}"/>
    <cellStyle name="_Rev PA ISAT 4 Sites" xfId="603" xr:uid="{00000000-0005-0000-0000-000058020000}"/>
    <cellStyle name="_Rev PA ISAT 4 Sites_Summary of Payment 10 Nov 2008" xfId="604" xr:uid="{00000000-0005-0000-0000-000059020000}"/>
    <cellStyle name="_Rev PD Network Consulting Services Full Turnkey 2006 Projects" xfId="605" xr:uid="{00000000-0005-0000-0000-00005A020000}"/>
    <cellStyle name="_Rev PD Network Consulting Services Full Turnkey 2006 Projects_Summary of Payment 10 Nov 2008" xfId="606" xr:uid="{00000000-0005-0000-0000-00005B020000}"/>
    <cellStyle name="_Rev PD WCDMA-HSDPA RAN Jakarta" xfId="607" xr:uid="{00000000-0005-0000-0000-00005C020000}"/>
    <cellStyle name="_Rev PD WCDMA-HSDPA RAN Jakarta_Summary of Payment 10 Nov 2008" xfId="608" xr:uid="{00000000-0005-0000-0000-00005D020000}"/>
    <cellStyle name="_Rev PD WCDMA-HSDPA RAN Surabaya" xfId="609" xr:uid="{00000000-0005-0000-0000-00005E020000}"/>
    <cellStyle name="_Rev PD WCDMA-HSDPA RAN Surabaya_Summary of Payment 10 Nov 2008" xfId="610" xr:uid="{00000000-0005-0000-0000-00005F020000}"/>
    <cellStyle name="_Rev PD2 RND Services Indosat RO 2006" xfId="611" xr:uid="{00000000-0005-0000-0000-000060020000}"/>
    <cellStyle name="_Rev PD2 RND Services Indosat RO 2006_Summary of Payment 10 Nov 2008" xfId="612" xr:uid="{00000000-0005-0000-0000-000061020000}"/>
    <cellStyle name="_Rev PE WCDMA-HSDPA RAN Jakarta" xfId="613" xr:uid="{00000000-0005-0000-0000-000062020000}"/>
    <cellStyle name="_Rev PE WCDMA-HSDPA RAN Jakarta_Summary of Payment 10 Nov 2008" xfId="614" xr:uid="{00000000-0005-0000-0000-000063020000}"/>
    <cellStyle name="_Rev PE2 Network Consulting Services Full Turnkey 2006 Projects" xfId="615" xr:uid="{00000000-0005-0000-0000-000064020000}"/>
    <cellStyle name="_Rev PE2 Network Consulting Services Full Turnkey 2006 Projects_Summary of Payment 10 Nov 2008" xfId="616" xr:uid="{00000000-0005-0000-0000-000065020000}"/>
    <cellStyle name="_RNC Summary Rev PB" xfId="617" xr:uid="{00000000-0005-0000-0000-000066020000}"/>
    <cellStyle name="_RND 20May052 Revisi dari Uut" xfId="618" xr:uid="{00000000-0005-0000-0000-000067020000}"/>
    <cellStyle name="_RNPI TSel Rev PA1" xfId="619" xr:uid="{00000000-0005-0000-0000-000068020000}"/>
    <cellStyle name="_RO2007 Site List" xfId="620" xr:uid="{00000000-0005-0000-0000-000069020000}"/>
    <cellStyle name="_RO2007 Site List_Summary of Payment 10 Nov 2008" xfId="621" xr:uid="{00000000-0005-0000-0000-00006A020000}"/>
    <cellStyle name="_Routing Site list EDGE RO2007 revisi PA3 (2)" xfId="622" xr:uid="{00000000-0005-0000-0000-00006B020000}"/>
    <cellStyle name="_Routing Site list EDGE RO2007 revisi PA3 (2)_Summary of Payment 10 Nov 2008" xfId="623" xr:uid="{00000000-0005-0000-0000-00006C020000}"/>
    <cellStyle name="_RPG3 (3)" xfId="624" xr:uid="{00000000-0005-0000-0000-00006D020000}"/>
    <cellStyle name="_RPG3 (3)_Summary of Payment 10 Nov 2008" xfId="625" xr:uid="{00000000-0005-0000-0000-00006E020000}"/>
    <cellStyle name="_Scope of Work PA1 -190106" xfId="626" xr:uid="{00000000-0005-0000-0000-00006F020000}"/>
    <cellStyle name="_Scope of Work PA1 -190106 - XL Sumatera" xfId="627" xr:uid="{00000000-0005-0000-0000-000070020000}"/>
    <cellStyle name="_Scope of Work PA1 -190106_Summary of Payment 10 Nov 2008" xfId="628" xr:uid="{00000000-0005-0000-0000-000071020000}"/>
    <cellStyle name="_service Quotation for BOQ SUMMARY PR#2 Rev A" xfId="629" xr:uid="{00000000-0005-0000-0000-000072020000}"/>
    <cellStyle name="_service Quotation for BOQ SUMMARY PR#2 Rev A_Summary of Payment 10 Nov 2008" xfId="630" xr:uid="{00000000-0005-0000-0000-000073020000}"/>
    <cellStyle name="_Service quotation for EDGE 317 Sites Jabotabek  Nov 06 Rev A" xfId="631" xr:uid="{00000000-0005-0000-0000-000074020000}"/>
    <cellStyle name="_Service quotation for EDGE 317 Sites Jabotabek  Nov 06 Rev A_Summary of Payment 10 Nov 2008" xfId="632" xr:uid="{00000000-0005-0000-0000-000075020000}"/>
    <cellStyle name="_service Quotation for Upgrade PDH Minilink Scope Pontianak-Banjarmasin Rev A" xfId="633" xr:uid="{00000000-0005-0000-0000-000076020000}"/>
    <cellStyle name="_service Quotation for Upgrade PDH Minilink Scope Pontianak-Banjarmasin Rev A_Summary of Payment 10 Nov 2008" xfId="634" xr:uid="{00000000-0005-0000-0000-000077020000}"/>
    <cellStyle name="_Service Support - ISAT - Transmission Upgrade Batch 1 _Rev PA1" xfId="635" xr:uid="{00000000-0005-0000-0000-000078020000}"/>
    <cellStyle name="_Service Support - ISAT - Transmission Upgrade Batch 1 _Rev PA1_Summary of Payment 10 Nov 2008" xfId="636" xr:uid="{00000000-0005-0000-0000-000079020000}"/>
    <cellStyle name="_Service Support - ISAT - Transmission Upgrade Batch 1 _Rev PA2" xfId="637" xr:uid="{00000000-0005-0000-0000-00007A020000}"/>
    <cellStyle name="_Service Support - ISAT - Transmission Upgrade Batch 1 _Rev PA2_Summary of Payment 10 Nov 2008" xfId="638" xr:uid="{00000000-0005-0000-0000-00007B020000}"/>
    <cellStyle name="_Service Support - ISAT - Transmission Upgrade Batch 1 _Rev.PA2" xfId="639" xr:uid="{00000000-0005-0000-0000-00007C020000}"/>
    <cellStyle name="_Service Support - ISAT - Transmission Upgrade Batch 1 _Rev.PA2_Summary of Payment 10 Nov 2008" xfId="640" xr:uid="{00000000-0005-0000-0000-00007D020000}"/>
    <cellStyle name="_Service Support - ISAT - Transmission Upgrade Batch 2 _Rev PA1" xfId="641" xr:uid="{00000000-0005-0000-0000-00007E020000}"/>
    <cellStyle name="_Service Support - ISAT - Transmission Upgrade Batch 2 _Rev PA1_Summary of Payment 10 Nov 2008" xfId="642" xr:uid="{00000000-0005-0000-0000-00007F020000}"/>
    <cellStyle name="_Services  Mandara Rev PA2" xfId="643" xr:uid="{00000000-0005-0000-0000-000080020000}"/>
    <cellStyle name="_Services for ISAT Decongestion Kalimantan RO 2007 Rev A" xfId="644" xr:uid="{00000000-0005-0000-0000-000081020000}"/>
    <cellStyle name="_Services for ISAT Decongestion Kalimantan RO 2007 Rev A_Summary of Payment 10 Nov 2008" xfId="645" xr:uid="{00000000-0005-0000-0000-000082020000}"/>
    <cellStyle name="_Services for PDH Kalimantan RO 2007 -  Rev B 10jan07" xfId="646" xr:uid="{00000000-0005-0000-0000-000083020000}"/>
    <cellStyle name="_Services for PDH Kalimantan RO 2007 -  Rev B 10jan07_Summary of Payment 10 Nov 2008" xfId="647" xr:uid="{00000000-0005-0000-0000-000084020000}"/>
    <cellStyle name="_Services Jabotabek phase 2B  Rev A" xfId="648" xr:uid="{00000000-0005-0000-0000-000085020000}"/>
    <cellStyle name="_Services Jabotabek phase 2B  Rev A TND" xfId="649" xr:uid="{00000000-0005-0000-0000-000086020000}"/>
    <cellStyle name="_Services Jabotabek phase 2B  Rev A TND_Summary of Payment 10 Nov 2008" xfId="650" xr:uid="{00000000-0005-0000-0000-000087020000}"/>
    <cellStyle name="_Services Jabotabek RO 2006 Rev B" xfId="651" xr:uid="{00000000-0005-0000-0000-000088020000}"/>
    <cellStyle name="_Services Kalimantan" xfId="652" xr:uid="{00000000-0005-0000-0000-000089020000}"/>
    <cellStyle name="_Services quotation Add Link RO 2006 Batch 3 (PA1) Kal  Rev B" xfId="653" xr:uid="{00000000-0005-0000-0000-00008A020000}"/>
    <cellStyle name="_Services quotation Add Link RO 2006 Batch 3 (PA1) Kal  Rev B_Summary of Payment 10 Nov 2008" xfId="654" xr:uid="{00000000-0005-0000-0000-00008B020000}"/>
    <cellStyle name="_Services quotation Add Link RO 2006 Batch 3 (PA1) Kalimantan Rev A" xfId="655" xr:uid="{00000000-0005-0000-0000-00008C020000}"/>
    <cellStyle name="_Services quotation Add Link RO 2006 Batch 3 (PA1) Kalimantan Rev A_Summary of Payment 10 Nov 2008" xfId="656" xr:uid="{00000000-0005-0000-0000-00008D020000}"/>
    <cellStyle name="_Services Quotation for Summary BoQ 2007 Q1 Rev A (2)" xfId="657" xr:uid="{00000000-0005-0000-0000-00008E020000}"/>
    <cellStyle name="_Services Quotation for Summary BoQ 2007 Q1 Rev A (2)_Summary of Payment 10 Nov 2008" xfId="658" xr:uid="{00000000-0005-0000-0000-00008F020000}"/>
    <cellStyle name="_Services Quotation for Summary BoQ 2007 Q1 Rev A (4)" xfId="659" xr:uid="{00000000-0005-0000-0000-000090020000}"/>
    <cellStyle name="_Services Quotation for Summary BoQ 2007 Q1 Rev A (4)_Summary of Payment 10 Nov 2008" xfId="660" xr:uid="{00000000-0005-0000-0000-000091020000}"/>
    <cellStyle name="_Services Quotation for Summary BoQ 2007 Q1-Q4 expansion &amp; upgrade Rev D 8 dec 2006" xfId="661" xr:uid="{00000000-0005-0000-0000-000092020000}"/>
    <cellStyle name="_Services Quotation for Summary BoQ 2007 Q1-Q4 expansion &amp; upgrade Rev D 8 dec 2006_Summary of Payment 10 Nov 2008" xfId="662" xr:uid="{00000000-0005-0000-0000-000093020000}"/>
    <cellStyle name="_Services Summary PA2" xfId="663" xr:uid="{00000000-0005-0000-0000-000094020000}"/>
    <cellStyle name="_Services Summary PA3" xfId="664" xr:uid="{00000000-0005-0000-0000-000095020000}"/>
    <cellStyle name="_ServiceSupport_ISAT_MSS Surabaya Upgrade_Rev.PA2" xfId="665" xr:uid="{00000000-0005-0000-0000-000096020000}"/>
    <cellStyle name="_SGSN ISAT (JKT-BDO)" xfId="666" xr:uid="{00000000-0005-0000-0000-000097020000}"/>
    <cellStyle name="_SGSN R7 ISAT-BDJ" xfId="667" xr:uid="{00000000-0005-0000-0000-000098020000}"/>
    <cellStyle name="_SitacCME Standard Manhour (proposed for ISAT BSS RO 2007) (3)" xfId="668" xr:uid="{00000000-0005-0000-0000-000099020000}"/>
    <cellStyle name="_Site List Estimate 2007 RBS BBS Dimensionig 100 Sites" xfId="669" xr:uid="{00000000-0005-0000-0000-00009A020000}"/>
    <cellStyle name="_Site List Estimate 2007 RBS BBS Dimensionig 100 Sites_Minus batch 5" xfId="670" xr:uid="{00000000-0005-0000-0000-00009B020000}"/>
    <cellStyle name="_Site List Estimate 2007 RBS BBS Dimensionig 100 Sites_Minus batch 5_Summary of Payment 10 Nov 2008" xfId="671" xr:uid="{00000000-0005-0000-0000-00009C020000}"/>
    <cellStyle name="_Site List Estimate 2007 RBS BBS Dimensionig 100 Sites_Summary of Payment 10 Nov 2008" xfId="672" xr:uid="{00000000-0005-0000-0000-00009D020000}"/>
    <cellStyle name="_Site List Estimate 2007 RBS BBS Dimensionig 683 Sites (4)" xfId="673" xr:uid="{00000000-0005-0000-0000-00009E020000}"/>
    <cellStyle name="_Site List Estimate 2007 RBS BBS Dimensionig 683 Sites (4)_Summary of Payment 10 Nov 2008" xfId="674" xr:uid="{00000000-0005-0000-0000-00009F020000}"/>
    <cellStyle name="_Site List Terbaru Per 622pm (4)" xfId="675" xr:uid="{00000000-0005-0000-0000-0000A0020000}"/>
    <cellStyle name="_Site List Terbaru Per 622pm (4)_Summary of Payment 10 Nov 2008" xfId="676" xr:uid="{00000000-0005-0000-0000-0000A1020000}"/>
    <cellStyle name="_Site List Terbaru Per 622pm (7)" xfId="677" xr:uid="{00000000-0005-0000-0000-0000A2020000}"/>
    <cellStyle name="_Site List Terbaru Per 622pm (7)_Summary of Payment 10 Nov 2008" xfId="678" xr:uid="{00000000-0005-0000-0000-0000A3020000}"/>
    <cellStyle name="_Softswitch Support Rev PA1" xfId="679" xr:uid="{00000000-0005-0000-0000-0000A4020000}"/>
    <cellStyle name="_Softswitch Support Rev PA3" xfId="680" xr:uid="{00000000-0005-0000-0000-0000A5020000}"/>
    <cellStyle name="_Softswitch Support Rev PA4" xfId="681" xr:uid="{00000000-0005-0000-0000-0000A6020000}"/>
    <cellStyle name="_Softswitch Support Rev PA5" xfId="682" xr:uid="{00000000-0005-0000-0000-0000A7020000}"/>
    <cellStyle name="_SOW Inner Jabotabek RFQ MW Jabotabek RO 2006" xfId="683" xr:uid="{00000000-0005-0000-0000-0000A8020000}"/>
    <cellStyle name="_Spare PO 2005 &amp; PO 2004 --- by rdp" xfId="684" xr:uid="{00000000-0005-0000-0000-0000A9020000}"/>
    <cellStyle name="_SPMS 30 Sites Rev PA1" xfId="685" xr:uid="{00000000-0005-0000-0000-0000AA020000}"/>
    <cellStyle name="_SPMS 81 Sites Rev PA1" xfId="686" xr:uid="{00000000-0005-0000-0000-0000AB020000}"/>
    <cellStyle name="_SPMS Cost - XL Sumatera" xfId="687" xr:uid="{00000000-0005-0000-0000-0000AC020000}"/>
    <cellStyle name="_SPMS cost exercise 4 (MPBN)" xfId="688" xr:uid="{00000000-0005-0000-0000-0000AD020000}"/>
    <cellStyle name="_SPMS Cost Rev PA1" xfId="689" xr:uid="{00000000-0005-0000-0000-0000AE020000}"/>
    <cellStyle name="_SPMS Cost TRM Jabotabek Isat 2006 (133 Hops)" xfId="690" xr:uid="{00000000-0005-0000-0000-0000AF020000}"/>
    <cellStyle name="_SPMS HLR PA1" xfId="691" xr:uid="{00000000-0005-0000-0000-0000B0020000}"/>
    <cellStyle name="_SPMS HLR PA1_Summary of Payment 10 Nov 2008" xfId="692" xr:uid="{00000000-0005-0000-0000-0000B1020000}"/>
    <cellStyle name="_SPMS Indosat Summary PA3" xfId="693" xr:uid="{00000000-0005-0000-0000-0000B2020000}"/>
    <cellStyle name="_SPMS Indosat Summary PA3_Summary of Payment 10 Nov 2008" xfId="694" xr:uid="{00000000-0005-0000-0000-0000B3020000}"/>
    <cellStyle name="_SPMS Indosat Swap PA1" xfId="695" xr:uid="{00000000-0005-0000-0000-0000B4020000}"/>
    <cellStyle name="_SPMS Indosat Swap PA1_Summary of Payment 10 Nov 2008" xfId="696" xr:uid="{00000000-0005-0000-0000-0000B5020000}"/>
    <cellStyle name="_SPMS Input" xfId="697" xr:uid="{00000000-0005-0000-0000-0000B6020000}"/>
    <cellStyle name="_SPMS Mega.0809051" xfId="698" xr:uid="{00000000-0005-0000-0000-0000B7020000}"/>
    <cellStyle name="_SPMS Tsel 3G" xfId="699" xr:uid="{00000000-0005-0000-0000-0000B8020000}"/>
    <cellStyle name="_SPMS XL Rev PA1" xfId="700" xr:uid="{00000000-0005-0000-0000-0000B9020000}"/>
    <cellStyle name="_SPMS-SPRS  XL Rev PA2" xfId="701" xr:uid="{00000000-0005-0000-0000-0000BA020000}"/>
    <cellStyle name="_SPMS-SPRS  XL Rev PA3" xfId="702" xr:uid="{00000000-0005-0000-0000-0000BB020000}"/>
    <cellStyle name="_SS &amp; SPMS Indosat Minilink Jbtk 200605 Rev.PA1" xfId="703" xr:uid="{00000000-0005-0000-0000-0000BC020000}"/>
    <cellStyle name="_SS 30 Sites Rev PA1" xfId="704" xr:uid="{00000000-0005-0000-0000-0000BD020000}"/>
    <cellStyle name="_SS 81 Sites Rev PA1" xfId="705" xr:uid="{00000000-0005-0000-0000-0000BE020000}"/>
    <cellStyle name="_SS Huawei Rev PA1" xfId="706" xr:uid="{00000000-0005-0000-0000-0000BF020000}"/>
    <cellStyle name="_SS Indosat Summary PA2" xfId="707" xr:uid="{00000000-0005-0000-0000-0000C0020000}"/>
    <cellStyle name="_SS Indosat Summary PA2_Summary of Payment 10 Nov 2008" xfId="708" xr:uid="{00000000-0005-0000-0000-0000C1020000}"/>
    <cellStyle name="_SS Indosat Swap PA1" xfId="709" xr:uid="{00000000-0005-0000-0000-0000C2020000}"/>
    <cellStyle name="_SS Western PA1" xfId="710" xr:uid="{00000000-0005-0000-0000-0000C3020000}"/>
    <cellStyle name="_SS Western PA1_Summary of Payment 10 Nov 2008" xfId="711" xr:uid="{00000000-0005-0000-0000-0000C4020000}"/>
    <cellStyle name="_ss_in" xfId="712" xr:uid="{00000000-0005-0000-0000-0000C5020000}"/>
    <cellStyle name="_SSSPMS ISAT-3G Exp  2007 Rev  D" xfId="713" xr:uid="{00000000-0005-0000-0000-0000C6020000}"/>
    <cellStyle name="_SSSPMS ISAT-3G Exp  2007 Rev  D_Summary of Payment 10 Nov 2008" xfId="714" xr:uid="{00000000-0005-0000-0000-0000C7020000}"/>
    <cellStyle name="_SSSPMS ISAT-3G Exp  2007 Rev  F" xfId="715" xr:uid="{00000000-0005-0000-0000-0000C8020000}"/>
    <cellStyle name="_SSSPMS ISAT-3G Exp  2007 Rev  F_Summary of Payment 10 Nov 2008" xfId="716" xr:uid="{00000000-0005-0000-0000-0000C9020000}"/>
    <cellStyle name="_SSSPMS ISAT-3G Exp  2007 Rev  G Split Jbdtk-Solo" xfId="717" xr:uid="{00000000-0005-0000-0000-0000CA020000}"/>
    <cellStyle name="_SSSPMS ISAT-3G Exp  2007 Rev  G Split Jbdtk-Solo_Summary of Payment 10 Nov 2008" xfId="718" xr:uid="{00000000-0005-0000-0000-0000CB020000}"/>
    <cellStyle name="_SSSPMS ISAT-3G Exp  2007 Rev F" xfId="719" xr:uid="{00000000-0005-0000-0000-0000CC020000}"/>
    <cellStyle name="_SSSPMS ISAT-3G Exp  2007 Rev F_Summary of Payment 10 Nov 2008" xfId="720" xr:uid="{00000000-0005-0000-0000-0000CD020000}"/>
    <cellStyle name="_SSSPMS ISAT-3G Exp  2007 Rev.G 040507" xfId="721" xr:uid="{00000000-0005-0000-0000-0000CE020000}"/>
    <cellStyle name="_SSSPMS ISAT-3G Exp  2007 Rev.G 040507_Summary of Payment 10 Nov 2008" xfId="722" xr:uid="{00000000-0005-0000-0000-0000CF020000}"/>
    <cellStyle name="_SSSPMS ISAT-3G Exp 2007 Rev H (2)" xfId="723" xr:uid="{00000000-0005-0000-0000-0000D0020000}"/>
    <cellStyle name="_SSSPMS ISAT-3G Exp 2007 Rev H (2)_Summary of Payment 10 Nov 2008" xfId="724" xr:uid="{00000000-0005-0000-0000-0000D1020000}"/>
    <cellStyle name="_SSSPMS ISAT-3G Exp 2007 Rev L" xfId="725" xr:uid="{00000000-0005-0000-0000-0000D2020000}"/>
    <cellStyle name="_SSSPMS ISAT-3G Exp 2007 Rev L_Summary of Payment 10 Nov 2008" xfId="726" xr:uid="{00000000-0005-0000-0000-0000D3020000}"/>
    <cellStyle name="_SSSPMS ISAT-3G Exp 2007 Rev.G" xfId="727" xr:uid="{00000000-0005-0000-0000-0000D4020000}"/>
    <cellStyle name="_SSSPMS ISAT-3G Exp 2007 Rev.G_Summary of Payment 10 Nov 2008" xfId="728" xr:uid="{00000000-0005-0000-0000-0000D5020000}"/>
    <cellStyle name="_STP Invoice Plan Batch 1-Rev2_a" xfId="729" xr:uid="{00000000-0005-0000-0000-0000D6020000}"/>
    <cellStyle name="_STP Invoice Plan Batch 1-Rev2_a_Summary of Payment 10 Nov 2008" xfId="730" xr:uid="{00000000-0005-0000-0000-0000D7020000}"/>
    <cellStyle name="_Sumatrabackbone Rev PA2" xfId="731" xr:uid="{00000000-0005-0000-0000-0000D8020000}"/>
    <cellStyle name="_Summary" xfId="732" xr:uid="{00000000-0005-0000-0000-0000D9020000}"/>
    <cellStyle name="_Summary BoQ 2007 RC (2)" xfId="733" xr:uid="{00000000-0005-0000-0000-0000DA020000}"/>
    <cellStyle name="_Summary BoQ 2007 RC (2)_Summary of Payment 10 Nov 2008" xfId="734" xr:uid="{00000000-0005-0000-0000-0000DB020000}"/>
    <cellStyle name="_Summary BoQ 2007 RE (2)" xfId="735" xr:uid="{00000000-0005-0000-0000-0000DC020000}"/>
    <cellStyle name="_Summary BoQ 2007 RE (2)_Summary of Payment 10 Nov 2008" xfId="736" xr:uid="{00000000-0005-0000-0000-0000DD020000}"/>
    <cellStyle name="_Summary BoQ 2007 Rev H" xfId="737" xr:uid="{00000000-0005-0000-0000-0000DE020000}"/>
    <cellStyle name="_Summary BoQ 2007 Rev H_Summary of Payment 10 Nov 2008" xfId="738" xr:uid="{00000000-0005-0000-0000-0000DF020000}"/>
    <cellStyle name="_Summary for EDGE 317 Sites Nov 06 PA1 (4)" xfId="739" xr:uid="{00000000-0005-0000-0000-0000E0020000}"/>
    <cellStyle name="_Summary for EDGE 317 Sites Nov 06 PA1 (4)_Summary of Payment 10 Nov 2008" xfId="740" xr:uid="{00000000-0005-0000-0000-0000E1020000}"/>
    <cellStyle name="_Summary Indosat PDH Kalimantan" xfId="741" xr:uid="{00000000-0005-0000-0000-0000E2020000}"/>
    <cellStyle name="_SUMMARY NPOC New" xfId="742" xr:uid="{00000000-0005-0000-0000-0000E3020000}"/>
    <cellStyle name="_SUMMARY NPOC New_Summary of Payment 10 Nov 2008" xfId="743" xr:uid="{00000000-0005-0000-0000-0000E4020000}"/>
    <cellStyle name="_SUMMARY SITE HANDLER" xfId="744" xr:uid="{00000000-0005-0000-0000-0000E5020000}"/>
    <cellStyle name="_Summary TRM 3G RO 2007 335 sites RB" xfId="745" xr:uid="{00000000-0005-0000-0000-0000E6020000}"/>
    <cellStyle name="_Summary TRM 3G RO 2007 335 sites RB (4)" xfId="746" xr:uid="{00000000-0005-0000-0000-0000E7020000}"/>
    <cellStyle name="_Summary TRM 3G RO 2007 335 sites RB (4)_Summary of Payment 10 Nov 2008" xfId="747" xr:uid="{00000000-0005-0000-0000-0000E8020000}"/>
    <cellStyle name="_Summary TRM 3G RO 2007 335 sites RB_Summary of Payment 10 Nov 2008" xfId="748" xr:uid="{00000000-0005-0000-0000-0000E9020000}"/>
    <cellStyle name="_Summary TRM BoQ Trending Q3 PA1" xfId="749" xr:uid="{00000000-0005-0000-0000-0000EA020000}"/>
    <cellStyle name="_Summary TRM BoQ Trending Q3 PA1_Summary of Payment 10 Nov 2008" xfId="750" xr:uid="{00000000-0005-0000-0000-0000EB020000}"/>
    <cellStyle name="_Summary_Summary of Payment 10 Nov 2008" xfId="751" xr:uid="{00000000-0005-0000-0000-0000EC020000}"/>
    <cellStyle name="_Support 315 Sites Rev PA1" xfId="752" xr:uid="{00000000-0005-0000-0000-0000ED020000}"/>
    <cellStyle name="_Support 315 Sites Rev PA1 (2)" xfId="753" xr:uid="{00000000-0005-0000-0000-0000EE020000}"/>
    <cellStyle name="_Support 315 Sites Rev PA3" xfId="754" xr:uid="{00000000-0005-0000-0000-0000EF020000}"/>
    <cellStyle name="_Support 3G Exp Rev PA1" xfId="755" xr:uid="{00000000-0005-0000-0000-0000F0020000}"/>
    <cellStyle name="_Support 3G Exp Rev PA2" xfId="756" xr:uid="{00000000-0005-0000-0000-0000F1020000}"/>
    <cellStyle name="_Support 3G Exp Rev PA3" xfId="757" xr:uid="{00000000-0005-0000-0000-0000F2020000}"/>
    <cellStyle name="_Support 3G Exp Rev PA3 (2)" xfId="758" xr:uid="{00000000-0005-0000-0000-0000F3020000}"/>
    <cellStyle name="_Support CoreExp06 Rev PA1" xfId="759" xr:uid="{00000000-0005-0000-0000-0000F4020000}"/>
    <cellStyle name="_Support CoreExp06 Rev PA2 (2)" xfId="760" xr:uid="{00000000-0005-0000-0000-0000F5020000}"/>
    <cellStyle name="_Support FWA Kalimantan Rev PA1" xfId="761" xr:uid="{00000000-0005-0000-0000-0000F6020000}"/>
    <cellStyle name="_Support FWA Kalimantan Rev PA1_Summary of Payment 10 Nov 2008" xfId="762" xr:uid="{00000000-0005-0000-0000-0000F7020000}"/>
    <cellStyle name="_Support GPRS CoreNetwExp06 Rev PA2" xfId="763" xr:uid="{00000000-0005-0000-0000-0000F8020000}"/>
    <cellStyle name="_Support GPRS Medan Rev PA2" xfId="764" xr:uid="{00000000-0005-0000-0000-0000F9020000}"/>
    <cellStyle name="_Support HLR CoreNetwExp06 Rev PA2" xfId="765" xr:uid="{00000000-0005-0000-0000-0000FA020000}"/>
    <cellStyle name="_Support HLR_AuC Indosat rev PA1" xfId="766" xr:uid="{00000000-0005-0000-0000-0000FB020000}"/>
    <cellStyle name="_Support HLR_AuC Indosat rev PA2" xfId="767" xr:uid="{00000000-0005-0000-0000-0000FC020000}"/>
    <cellStyle name="_Support HLR_AuC Indosat rev PA3 17July06" xfId="768" xr:uid="{00000000-0005-0000-0000-0000FD020000}"/>
    <cellStyle name="_Support HLR_AuC Indosat rev PA4" xfId="769" xr:uid="{00000000-0005-0000-0000-0000FE020000}"/>
    <cellStyle name="_Support HLR_AuC Indosat rev PA4 170706" xfId="770" xr:uid="{00000000-0005-0000-0000-0000FF020000}"/>
    <cellStyle name="_Support HSDPA Rev PA3" xfId="771" xr:uid="{00000000-0005-0000-0000-000000030000}"/>
    <cellStyle name="_Support INDOSAT BSS_CME rev PA2" xfId="772" xr:uid="{00000000-0005-0000-0000-000001030000}"/>
    <cellStyle name="_Support INDOSAT BSS_CME rev PA4" xfId="773" xr:uid="{00000000-0005-0000-0000-000002030000}"/>
    <cellStyle name="_Support MSC CoreNetwExp06 Rev PA2" xfId="774" xr:uid="{00000000-0005-0000-0000-000003030000}"/>
    <cellStyle name="_Support MW ISAT Kalimantan Rev PA1" xfId="775" xr:uid="{00000000-0005-0000-0000-000004030000}"/>
    <cellStyle name="_Support MW ISAT Kalimantan Rev PA1_Summary of Payment 10 Nov 2008" xfId="776" xr:uid="{00000000-0005-0000-0000-000005030000}"/>
    <cellStyle name="_Support MW ISAT Kalimantan Rev PA2" xfId="777" xr:uid="{00000000-0005-0000-0000-000006030000}"/>
    <cellStyle name="_Support MW ISAT Kalimantan Rev PA2_Summary of Payment 10 Nov 2008" xfId="778" xr:uid="{00000000-0005-0000-0000-000007030000}"/>
    <cellStyle name="_Support MW ISAT Kalimantan Rev PA3" xfId="779" xr:uid="{00000000-0005-0000-0000-000008030000}"/>
    <cellStyle name="_Support MW ISAT Kalimantan Rev PA3_Summary of Payment 10 Nov 2008" xfId="780" xr:uid="{00000000-0005-0000-0000-000009030000}"/>
    <cellStyle name="_Support Nokia Swap Rev PA1" xfId="781" xr:uid="{00000000-0005-0000-0000-00000A030000}"/>
    <cellStyle name="_Support Rev PA2" xfId="782" xr:uid="{00000000-0005-0000-0000-00000B030000}"/>
    <cellStyle name="_Support Service_ISAT_MSS Expansion Java_Rev.PA7" xfId="783" xr:uid="{00000000-0005-0000-0000-00000C030000}"/>
    <cellStyle name="_Support Services_TSEL 2G MSS Project_Rev.PA1" xfId="784" xr:uid="{00000000-0005-0000-0000-00000D030000}"/>
    <cellStyle name="_Support SingleIN Rev PA2" xfId="785" xr:uid="{00000000-0005-0000-0000-00000E030000}"/>
    <cellStyle name="_Support SingleIN Rev PA3" xfId="786" xr:uid="{00000000-0005-0000-0000-00000F030000}"/>
    <cellStyle name="_Support Telkom RMJ Rev PA1" xfId="787" xr:uid="{00000000-0005-0000-0000-000010030000}"/>
    <cellStyle name="_Support Telkom RMJ Rev PA2OK" xfId="788" xr:uid="{00000000-0005-0000-0000-000011030000}"/>
    <cellStyle name="_Support Telkom RMJ Rev PA3" xfId="789" xr:uid="{00000000-0005-0000-0000-000012030000}"/>
    <cellStyle name="_Support Telkom RMJ Rev PA4" xfId="790" xr:uid="{00000000-0005-0000-0000-000013030000}"/>
    <cellStyle name="_Support Telkom RMJ Rev PA6" xfId="791" xr:uid="{00000000-0005-0000-0000-000014030000}"/>
    <cellStyle name="_Support TSel Rev PA1" xfId="792" xr:uid="{00000000-0005-0000-0000-000015030000}"/>
    <cellStyle name="_Support WCDMA Indosat - BDG_SMG_YGY rev PA1" xfId="793" xr:uid="{00000000-0005-0000-0000-000016030000}"/>
    <cellStyle name="_Support WCDMA Indosat - Semarang &amp; Yogya Rev PA4" xfId="794" xr:uid="{00000000-0005-0000-0000-000017030000}"/>
    <cellStyle name="_Support WCDMA Indosat - Semarang &amp; Yogya Rev PA5" xfId="795" xr:uid="{00000000-0005-0000-0000-000018030000}"/>
    <cellStyle name="_Support WCDMA Indosat - Semarang &amp; Yogya Rev PA5260906" xfId="796" xr:uid="{00000000-0005-0000-0000-000019030000}"/>
    <cellStyle name="_Support WCDMA Indosat rev PA2" xfId="797" xr:uid="{00000000-0005-0000-0000-00001A030000}"/>
    <cellStyle name="_Support WCDMA Indosat rev PA2 (2)" xfId="798" xr:uid="{00000000-0005-0000-0000-00001B030000}"/>
    <cellStyle name="_Support WCDMA Indosat rev PA4" xfId="799" xr:uid="{00000000-0005-0000-0000-00001C030000}"/>
    <cellStyle name="_Support WCDMA Indosat rev PA5" xfId="800" xr:uid="{00000000-0005-0000-0000-00001D030000}"/>
    <cellStyle name="_Support WCDMA Indosat rev PA5 (2)" xfId="801" xr:uid="{00000000-0005-0000-0000-00001E030000}"/>
    <cellStyle name="_Support WCDMA Indosat rev PA6" xfId="802" xr:uid="{00000000-0005-0000-0000-00001F030000}"/>
    <cellStyle name="_Support WCDMA Indosat rev PA7" xfId="803" xr:uid="{00000000-0005-0000-0000-000020030000}"/>
    <cellStyle name="_Support__Summary BoQ Core NTS 2006 PA4__RevPA2" xfId="804" xr:uid="{00000000-0005-0000-0000-000021030000}"/>
    <cellStyle name="_support_excelcom_Rev PA2" xfId="805" xr:uid="{00000000-0005-0000-0000-000022030000}"/>
    <cellStyle name="_Support_ISAT 4 RBS_RevPA1" xfId="806" xr:uid="{00000000-0005-0000-0000-000023030000}"/>
    <cellStyle name="_Support_ISAT 4 RBS_RevPA1_Summary of Payment 10 Nov 2008" xfId="807" xr:uid="{00000000-0005-0000-0000-000024030000}"/>
    <cellStyle name="_Support_ISAT BATCH 2A_Rev.PA1" xfId="808" xr:uid="{00000000-0005-0000-0000-000025030000}"/>
    <cellStyle name="_Support_ISAT BATCH 2A_Rev.PA1_0150 Batch3" xfId="809" xr:uid="{00000000-0005-0000-0000-000026030000}"/>
    <cellStyle name="_Support_ISAT BATCH 2A_Rev.PA1_0150 Batch3_Summary of Payment 10 Nov 2008" xfId="810" xr:uid="{00000000-0005-0000-0000-000027030000}"/>
    <cellStyle name="_Support_ISAT BATCH 2A_Rev.PA1_1" xfId="811" xr:uid="{00000000-0005-0000-0000-000028030000}"/>
    <cellStyle name="_Support_ISAT BATCH 2A_Rev.PA1_3G Exp 07 Training PA1" xfId="812" xr:uid="{00000000-0005-0000-0000-000029030000}"/>
    <cellStyle name="_Support_ISAT BATCH 2A_Rev.PA1_3G Exp 07 Training PA1_Summary of Payment 10 Nov 2008" xfId="813" xr:uid="{00000000-0005-0000-0000-00002A030000}"/>
    <cellStyle name="_Support_ISAT BATCH 2A_Rev.PA1_BBS (Battery Backup Systems)" xfId="814" xr:uid="{00000000-0005-0000-0000-00002B030000}"/>
    <cellStyle name="_Support_ISAT BATCH 2A_Rev.PA1_BBS (Battery Backup Systems)_Summary of Payment 10 Nov 2008" xfId="815" xr:uid="{00000000-0005-0000-0000-00002C030000}"/>
    <cellStyle name="_Support_ISAT BATCH 2A_Rev.PA1_BoQ Revision C Check and ReCheck (7)" xfId="816" xr:uid="{00000000-0005-0000-0000-00002D030000}"/>
    <cellStyle name="_Support_ISAT BATCH 2A_Rev.PA1_Customer Support_Indosat_FWA Migration 2007_rev PA1" xfId="817" xr:uid="{00000000-0005-0000-0000-00002E030000}"/>
    <cellStyle name="_Support_ISAT BATCH 2A_Rev.PA1_Delivery and Warehouse Cost 3G RAN exp 2007 ISAT Jabodetabek Rev C" xfId="818" xr:uid="{00000000-0005-0000-0000-00002F030000}"/>
    <cellStyle name="_Support_ISAT BATCH 2A_Rev.PA1_Delivery and Warehouse Cost 3G RAN exp 2007 ISAT Jabodetabek Rev C (2)" xfId="819" xr:uid="{00000000-0005-0000-0000-000030030000}"/>
    <cellStyle name="_Support_ISAT BATCH 2A_Rev.PA1_Delivery and Warehouse Cost 3G RAN exp 2007 ISAT RevA" xfId="820" xr:uid="{00000000-0005-0000-0000-000031030000}"/>
    <cellStyle name="_Support_ISAT BATCH 2A_Rev.PA1_Delivery and Warehouse Cost 3G RAN exp 2007 ISAT RevB" xfId="821" xr:uid="{00000000-0005-0000-0000-000032030000}"/>
    <cellStyle name="_Support_ISAT BATCH 2A_Rev.PA1_Delivery and Warehouse Cost 3G RAN exp 2007 ISAT Solo Rev C" xfId="822" xr:uid="{00000000-0005-0000-0000-000033030000}"/>
    <cellStyle name="_Support_ISAT BATCH 2A_Rev.PA1_Delivery and Warehouse Cost 3G RAN exp 2007 ISAT Solo Rev C (2)" xfId="823" xr:uid="{00000000-0005-0000-0000-000034030000}"/>
    <cellStyle name="_Support_ISAT BATCH 2A_Rev.PA1_Delivery and Warehouse Cost 3G RAN Indosat 3G Sukabumi  Cirebon 2007" xfId="824" xr:uid="{00000000-0005-0000-0000-000035030000}"/>
    <cellStyle name="_Support_ISAT BATCH 2A_Rev.PA1_Delivery and Warehouse Cost Trans 3G exp RO 2007 Rev E" xfId="825" xr:uid="{00000000-0005-0000-0000-000036030000}"/>
    <cellStyle name="_Support_ISAT BATCH 2A_Rev.PA1_Delivery and Warehouse Cost Trans 3G exp RO 2007 Rev F" xfId="826" xr:uid="{00000000-0005-0000-0000-000037030000}"/>
    <cellStyle name="_Support_ISAT BATCH 2A_Rev.PA1_Delivery and Warehouse Cost Trans 3G exp RO 2007 RevA" xfId="827" xr:uid="{00000000-0005-0000-0000-000038030000}"/>
    <cellStyle name="_Support_ISAT BATCH 2A_Rev.PA1_Delivery Cost ISAT FWA Migration 2007" xfId="828" xr:uid="{00000000-0005-0000-0000-000039030000}"/>
    <cellStyle name="_Support_ISAT BATCH 2A_Rev.PA1_EID-I-07-0743-A Indosat Reuse Ex IM3-BoQ (2)" xfId="829" xr:uid="{00000000-0005-0000-0000-00003A030000}"/>
    <cellStyle name="_Support_ISAT BATCH 2A_Rev.PA1_ISAT - TRM Capacity Upgrade Q3- 2007" xfId="830" xr:uid="{00000000-0005-0000-0000-00003B030000}"/>
    <cellStyle name="_Support_ISAT BATCH 2A_Rev.PA1_ISAT_NTC_Services_ PDH_35 hops_20070613 RevA" xfId="831" xr:uid="{00000000-0005-0000-0000-00003C030000}"/>
    <cellStyle name="_Support_ISAT BATCH 2A_Rev.PA1_ISAT_PSM Audit TRM RO2007_Rev PA1" xfId="832" xr:uid="{00000000-0005-0000-0000-00003D030000}"/>
    <cellStyle name="_Support_ISAT BATCH 2A_Rev.PA1_ISAT_PSM Audit TRM RO2007_Rev PA1_Summary of Payment 10 Nov 2008" xfId="833" xr:uid="{00000000-0005-0000-0000-00003E030000}"/>
    <cellStyle name="_Support_ISAT BATCH 2A_Rev.PA1_ISAT-Q3 ML Cap upgrade REv A" xfId="834" xr:uid="{00000000-0005-0000-0000-00003F030000}"/>
    <cellStyle name="_Support_ISAT BATCH 2A_Rev.PA1_ITC PRICING 2007 130407" xfId="835" xr:uid="{00000000-0005-0000-0000-000040030000}"/>
    <cellStyle name="_Support_ISAT BATCH 2A_Rev.PA1_ITC PRICING 2007 130407 OKE" xfId="836" xr:uid="{00000000-0005-0000-0000-000041030000}"/>
    <cellStyle name="_Support_ISAT BATCH 2A_Rev.PA1_ITC PRICING 2007 130407 OKE_Summary of Payment 10 Nov 2008" xfId="837" xr:uid="{00000000-0005-0000-0000-000042030000}"/>
    <cellStyle name="_Support_ISAT BATCH 2A_Rev.PA1_ITC PRICING 2007 130407_Summary of Payment 10 Nov 2008" xfId="838" xr:uid="{00000000-0005-0000-0000-000043030000}"/>
    <cellStyle name="_Support_ISAT BATCH 2A_Rev.PA1_Mobile_BTS_Rev_EAGUROT" xfId="839" xr:uid="{00000000-0005-0000-0000-000044030000}"/>
    <cellStyle name="_Support_ISAT BATCH 2A_Rev.PA1_New_Implementation" xfId="840" xr:uid="{00000000-0005-0000-0000-000045030000}"/>
    <cellStyle name="_Support_ISAT BATCH 2A_Rev.PA1_New_Implementation_CORE _PB2_240507" xfId="841" xr:uid="{00000000-0005-0000-0000-000046030000}"/>
    <cellStyle name="_Support_ISAT BATCH 2A_Rev.PA1_New_Implementation_CORE _PB2_240507_Summary of Payment 10 Nov 2008" xfId="842" xr:uid="{00000000-0005-0000-0000-000047030000}"/>
    <cellStyle name="_Support_ISAT BATCH 2A_Rev.PA1_New_Implementation_Summary of Payment 10 Nov 2008" xfId="843" xr:uid="{00000000-0005-0000-0000-000048030000}"/>
    <cellStyle name="_Support_ISAT BATCH 2A_Rev.PA1_New_RBS_3G" xfId="844" xr:uid="{00000000-0005-0000-0000-000049030000}"/>
    <cellStyle name="_Support_ISAT BATCH 2A_Rev.PA1_New_RBS_3G_Summary of Payment 10 Nov 2008" xfId="845" xr:uid="{00000000-0005-0000-0000-00004A030000}"/>
    <cellStyle name="_Support_ISAT BATCH 2A_Rev.PA1_Quote06-0060 HCPT Unit Cost-Price for OSS 190607" xfId="846" xr:uid="{00000000-0005-0000-0000-00004B030000}"/>
    <cellStyle name="_Support_ISAT BATCH 2A_Rev.PA1_Quote06-0060 HCPT Unit Cost-Price for OSS 190607 (2)" xfId="847" xr:uid="{00000000-0005-0000-0000-00004C030000}"/>
    <cellStyle name="_Support_ISAT BATCH 2A_Rev.PA1_Quote06-0085 ISAT-OM TRX UPGRADE  PHASE2B- Quote Rev PC 140806 OK" xfId="848" xr:uid="{00000000-0005-0000-0000-00004D030000}"/>
    <cellStyle name="_Support_ISAT BATCH 2A_Rev.PA1_Quote06-0085 ISAT-OM TRX UPGRADE  PHASE2B- Quote Rev PC 140806 OK_Summary of Payment 10 Nov 2008" xfId="849" xr:uid="{00000000-0005-0000-0000-00004E030000}"/>
    <cellStyle name="_Support_ISAT BATCH 2A_Rev.PA1_Quote06-0087INDOSAT- WCDMA HSDPA Rev.E 271206" xfId="850" xr:uid="{00000000-0005-0000-0000-00004F030000}"/>
    <cellStyle name="_Support_ISAT BATCH 2A_Rev.PA1_Quote06-0087INDOSAT- WCDMA HSDPA Rev.E 271206_Summary of Payment 10 Nov 2008" xfId="851" xr:uid="{00000000-0005-0000-0000-000050030000}"/>
    <cellStyle name="_Support_ISAT BATCH 2A_Rev.PA1_Quote06-0087ISAT- WCDMA HSDPA-Bandung Rev. E 091106" xfId="852" xr:uid="{00000000-0005-0000-0000-000051030000}"/>
    <cellStyle name="_Support_ISAT BATCH 2A_Rev.PA1_Quote06-0087ISAT- WCDMA HSDPA-Bandung Rev. E 091106_Summary of Payment 10 Nov 2008" xfId="853" xr:uid="{00000000-0005-0000-0000-000052030000}"/>
    <cellStyle name="_Support_ISAT BATCH 2A_Rev.PA1_Quote06-0101 NTS-CORE &amp; IN TENDER Rev.PB 270706" xfId="854" xr:uid="{00000000-0005-0000-0000-000053030000}"/>
    <cellStyle name="_Support_ISAT BATCH 2A_Rev.PA1_Quote06-0101 NTS-CORE &amp; IN TENDER Rev.PB 270706_Summary of Payment 10 Nov 2008" xfId="855" xr:uid="{00000000-0005-0000-0000-000054030000}"/>
    <cellStyle name="_Support_ISAT BATCH 2A_Rev.PA1_Quote06-0132 ISAT- TRM UPGRADE Batch 2 Rev. PA 021006" xfId="856" xr:uid="{00000000-0005-0000-0000-000055030000}"/>
    <cellStyle name="_Support_ISAT BATCH 2A_Rev.PA1_Quote06-0132 ISAT- TRM UPGRADE Batch 2 Rev. PA 021006_Summary of Payment 10 Nov 2008" xfId="857" xr:uid="{00000000-0005-0000-0000-000056030000}"/>
    <cellStyle name="_Support_ISAT BATCH 2A_Rev.PA1_Quote06-0138 ISAT-BSS Capacity Upgrade -  TRX UPGRADE Batch 4  Rev.PA2 311006" xfId="858" xr:uid="{00000000-0005-0000-0000-000057030000}"/>
    <cellStyle name="_Support_ISAT BATCH 2A_Rev.PA1_Quote06-0138 ISAT-BSS Capacity Upgrade 2006 Rev.PA 131006 okeh" xfId="859" xr:uid="{00000000-0005-0000-0000-000058030000}"/>
    <cellStyle name="_Support_ISAT BATCH 2A_Rev.PA1_Quote06-0138 ISAT-BSS Capacity Upgrade MW SYSTEM Rev.PA1 011106" xfId="860" xr:uid="{00000000-0005-0000-0000-000059030000}"/>
    <cellStyle name="_Support_ISAT BATCH 2A_Rev.PA1_Quote06-0138 ISAT-BSS Capacity Upgrade MW SYSTEM Rev.PA1 011106_Summary of Payment 10 Nov 2008" xfId="861" xr:uid="{00000000-0005-0000-0000-00005A030000}"/>
    <cellStyle name="_Support_ISAT BATCH 2A_Rev.PA1_Quote06-0138 ISAT-BSS Capacity Upgrade-BSS SYSTEM- Batch 4 Rev.PA2 311006" xfId="862" xr:uid="{00000000-0005-0000-0000-00005B030000}"/>
    <cellStyle name="_Support_ISAT BATCH 2A_Rev.PA1_Quote06-0139 ISAT- UPGRADE PDH ML Pntianak-Bnjmsn Rev.PA 131006" xfId="863" xr:uid="{00000000-0005-0000-0000-00005C030000}"/>
    <cellStyle name="_Support_ISAT BATCH 2A_Rev.PA1_Quote06-0139 ISAT- UPGRADE PDH ML Pntianak-Bnjmsn Rev.PA 131006_Summary of Payment 10 Nov 2008" xfId="864" xr:uid="{00000000-0005-0000-0000-00005D030000}"/>
    <cellStyle name="_Support_ISAT BATCH 2A_Rev.PA1_Quote06-0149  XLCOM BSS OSS SW Upgrade Rev. PA. 141106" xfId="865" xr:uid="{00000000-0005-0000-0000-00005E030000}"/>
    <cellStyle name="_Support_ISAT BATCH 2A_Rev.PA1_Quote06-0149  XLCOM BSS OSS SW Upgrade Rev. PA. 141106_Summary of Payment 10 Nov 2008" xfId="866" xr:uid="{00000000-0005-0000-0000-00005F030000}"/>
    <cellStyle name="_Support_ISAT BATCH 2A_Rev.PA1_Quote06-0153 ISAT-TRANSMISSION Jbtk RO 2007 Rev PA8 121206 " xfId="867" xr:uid="{00000000-0005-0000-0000-000060030000}"/>
    <cellStyle name="_Support_ISAT BATCH 2A_Rev.PA1_Quote06-0154 ISAT- Activation EDGE Features Rev.PA1 211106" xfId="868" xr:uid="{00000000-0005-0000-0000-000061030000}"/>
    <cellStyle name="_Support_ISAT BATCH 2A_Rev.PA1_Quote06-0154 ISAT- Activation EDGE Features Rev.PA1 211106_Summary of Payment 10 Nov 2008" xfId="869" xr:uid="{00000000-0005-0000-0000-000062030000}"/>
    <cellStyle name="_Support_ISAT BATCH 2A_Rev.PA1_Quote06-0162 ISAT-TRM Jbtk OM BSS Upgrade 2007 Rev A 291106" xfId="870" xr:uid="{00000000-0005-0000-0000-000063030000}"/>
    <cellStyle name="_Support_ISAT BATCH 2A_Rev.PA1_Quote06-0163 ISAT-O&amp;M BSS Capacity Upgrade 2007 Rev.PA3 291106 ok" xfId="871" xr:uid="{00000000-0005-0000-0000-000064030000}"/>
    <cellStyle name="_Support_ISAT BATCH 2A_Rev.PA1_Quote06-0163 ISAT-O&amp;M BSS Capacity Upgrade 2007 Rev.PA4 180107 notok" xfId="872" xr:uid="{00000000-0005-0000-0000-000065030000}"/>
    <cellStyle name="_Support_ISAT BATCH 2A_Rev.PA1_Quote06-0163 ISAT-O&amp;M BSS Capacity Upgrade 2007 Rev.PA4 230107" xfId="873" xr:uid="{00000000-0005-0000-0000-000066030000}"/>
    <cellStyle name="_Support_ISAT BATCH 2A_Rev.PA1_Quote06-0163 ISAT-O&amp;M BSS Capacity Upgrade 2007 Rev.PA5 120207" xfId="874" xr:uid="{00000000-0005-0000-0000-000067030000}"/>
    <cellStyle name="_Support_ISAT BATCH 2A_Rev.PA1_Quote06-0164  XLCOM BSS OSS SW Upgrade Rev. PA. 141106" xfId="875" xr:uid="{00000000-0005-0000-0000-000068030000}"/>
    <cellStyle name="_Support_ISAT BATCH 2A_Rev.PA1_Quote06-0164  XLCOM BSS OSS SW Upgrade Rev. PA. 141106_Summary of Payment 10 Nov 2008" xfId="876" xr:uid="{00000000-0005-0000-0000-000069030000}"/>
    <cellStyle name="_Support_ISAT BATCH 2A_Rev.PA1_Quote06-0170  TELKOMSEL BSC-TRC Expansion Rev.PA1 061206" xfId="877" xr:uid="{00000000-0005-0000-0000-00006A030000}"/>
    <cellStyle name="_Support_ISAT BATCH 2A_Rev.PA1_Quote06-0170  TELKOMSEL BSC-TRC Expansion Rev.PA1 061206_Summary of Payment 10 Nov 2008" xfId="878" xr:uid="{00000000-0005-0000-0000-00006B030000}"/>
    <cellStyle name="_Support_ISAT BATCH 2A_Rev.PA1_Quote06-0172 ISAT SGSN Rev. PA5 040107" xfId="879" xr:uid="{00000000-0005-0000-0000-00006C030000}"/>
    <cellStyle name="_Support_ISAT BATCH 2A_Rev.PA1_Quote06-0172 ISAT SGSN Rev. PA5 040107_Summary of Payment 10 Nov 2008" xfId="880" xr:uid="{00000000-0005-0000-0000-00006D030000}"/>
    <cellStyle name="_Support_ISAT BATCH 2A_Rev.PA1_Quote06-0177 TELKOMSEL-  Rev. PA1 271206" xfId="881" xr:uid="{00000000-0005-0000-0000-00006E030000}"/>
    <cellStyle name="_Support_ISAT BATCH 2A_Rev.PA1_Quote07-0001 ISAT-PDH MW KAL  RO2007 (ex  Batch-3 RO2006) Rev  PA3 100107 (8)" xfId="882" xr:uid="{00000000-0005-0000-0000-00006F030000}"/>
    <cellStyle name="_Support_ISAT BATCH 2A_Rev.PA1_Quote07-0001 ISAT-PDH MW KAL  RO2007 (ex  Batch-3 RO2006) Rev  PA3 100107 (8)_Summary of Payment 10 Nov 2008" xfId="883" xr:uid="{00000000-0005-0000-0000-000070030000}"/>
    <cellStyle name="_Support_ISAT BATCH 2A_Rev.PA1_Quote07-0001 ISAT-PDH MW KAL. RO2007 (ex. Batch-3 RO2006) Rev. PA3 100107 belum disubmit" xfId="884" xr:uid="{00000000-0005-0000-0000-000071030000}"/>
    <cellStyle name="_Support_ISAT BATCH 2A_Rev.PA1_Quote07-0001 ISAT-PDH MW KAL. RO2007 (ex. Batch-3 RO2006) Rev. PA3 100107 belum disubmit_Summary of Payment 10 Nov 2008" xfId="885" xr:uid="{00000000-0005-0000-0000-000072030000}"/>
    <cellStyle name="_Support_ISAT BATCH 2A_Rev.PA1_Quote07-0002 ISAT- OSS ADD. SCOPE  2007 Rev.PA1 160107" xfId="886" xr:uid="{00000000-0005-0000-0000-000073030000}"/>
    <cellStyle name="_Support_ISAT BATCH 2A_Rev.PA1_Quote07-0003 ISAT-PDH  KALIMANTAN RO-2007    Rev. PA1 090107" xfId="887" xr:uid="{00000000-0005-0000-0000-000074030000}"/>
    <cellStyle name="_Support_ISAT BATCH 2A_Rev.PA1_Quote07-0003 ISAT-PDH  KALIMANTAN RO-2007    Rev. PA1 090107_Summary of Payment 10 Nov 2008" xfId="888" xr:uid="{00000000-0005-0000-0000-000075030000}"/>
    <cellStyle name="_Support_ISAT BATCH 2A_Rev.PA1_Quote07-0008 ISAT- 3G TRANSMISSIONS 2007 Rev.PA1 250107" xfId="889" xr:uid="{00000000-0005-0000-0000-000076030000}"/>
    <cellStyle name="_Support_ISAT BATCH 2A_Rev.PA1_Quote07-0016 NTS-EAST JAVA PROJECT Rev. PA3 to Verdi" xfId="890" xr:uid="{00000000-0005-0000-0000-000077030000}"/>
    <cellStyle name="_Support_ISAT BATCH 2A_Rev.PA1_Quote07-0018 TELKOMSEL- SGSN&amp;GGSN SW UPGRADE Rev.PA2 220207" xfId="891" xr:uid="{00000000-0005-0000-0000-000078030000}"/>
    <cellStyle name="_Support_ISAT BATCH 2A_Rev.PA1_Quote07-0018 TELKOMSEL- SGSN&amp;GGSN SW UPGRADE Rev.PA2 220207_Summary of Payment 10 Nov 2008" xfId="892" xr:uid="{00000000-0005-0000-0000-000079030000}"/>
    <cellStyle name="_Support_ISAT BATCH 2A_Rev.PA1_Quote07-0028 ISAT-PDH KAL  BSS Upgrades  EDGE Q1-RO 2007 Rev PA1 140307   (2)" xfId="893" xr:uid="{00000000-0005-0000-0000-00007A030000}"/>
    <cellStyle name="_Support_ISAT BATCH 2A_Rev.PA1_Quote07-0028 ISAT-PDH KAL. BSS Upgrades &amp; EDGE Q1-RO 2007 Rev.PA1 130307  " xfId="894" xr:uid="{00000000-0005-0000-0000-00007B030000}"/>
    <cellStyle name="_Support_ISAT BATCH 2A_Rev.PA1_Quote07-0028 ISAT-PDH KAL. BSS Upgrades &amp; EDGE Q1-RO 2007 Rev.PA1 140307  " xfId="895" xr:uid="{00000000-0005-0000-0000-00007C030000}"/>
    <cellStyle name="_Support_ISAT BATCH 2A_Rev.PA1_Quote07-0035 ISAT-OM BSS Capacity Upg. Q2-2007 Rev.PA3 040407" xfId="896" xr:uid="{00000000-0005-0000-0000-00007D030000}"/>
    <cellStyle name="_Support_ISAT BATCH 2A_Rev.PA1_Quote07-0035 ISAT-OM BSS Capacity Upg. Q2-2007 Rev.PA3 050407" xfId="897" xr:uid="{00000000-0005-0000-0000-00007E030000}"/>
    <cellStyle name="_Support_ISAT BATCH 2A_Rev.PA1_Quote07-0045 XL-COM HLR Upgrade HW-SW APZ 50  Rev.A 030407" xfId="898" xr:uid="{00000000-0005-0000-0000-00007F030000}"/>
    <cellStyle name="_Support_ISAT BATCH 2A_Rev.PA1_Quote07-0061 ISAT-3G EXP.2007 Rev.PA1 130407 CORE" xfId="899" xr:uid="{00000000-0005-0000-0000-000080030000}"/>
    <cellStyle name="_Support_ISAT BATCH 2A_Rev.PA1_Quote07-0061 ISAT-3G EXPANSION 2007 Rev PA1 160407" xfId="900" xr:uid="{00000000-0005-0000-0000-000081030000}"/>
    <cellStyle name="_Support_ISAT BATCH 2A_Rev.PA1_Quote07-0061 ISAT-3G EXPANSION 2007 Rev PA1 160407 pak peter" xfId="901" xr:uid="{00000000-0005-0000-0000-000082030000}"/>
    <cellStyle name="_Support_ISAT BATCH 2A_Rev.PA1_Quote07-0061 ISAT-3G EXPANSION 2007 Rev PA2 140407" xfId="902" xr:uid="{00000000-0005-0000-0000-000083030000}"/>
    <cellStyle name="_Support_ISAT BATCH 2A_Rev.PA1_Quote07-0061 ISAT-3G EXPANSION 2007 Rev. PL 230407" xfId="903" xr:uid="{00000000-0005-0000-0000-000084030000}"/>
    <cellStyle name="_Support_ISAT BATCH 2A_Rev.PA1_Quote07-0061 ISAT-3G EXPANSION 2007 Rev. PL 230407_Summary of Payment 10 Nov 2008" xfId="904" xr:uid="{00000000-0005-0000-0000-000085030000}"/>
    <cellStyle name="_Support_ISAT BATCH 2A_Rev.PA1_Quote07-0072 ISAT-OM BSS Cap. Upg. Q3-2007 Rev  PA1. 250507 Oke" xfId="905" xr:uid="{00000000-0005-0000-0000-000086030000}"/>
    <cellStyle name="_Support_ISAT BATCH 2A_Rev.PA1_Quote07-0077 ISAT TRM Capacity Upgrade Q3- 2007 Rev.PA1" xfId="906" xr:uid="{00000000-0005-0000-0000-000087030000}"/>
    <cellStyle name="_Support_ISAT BATCH 2A_Rev.PA1_Quote07-0077 ISAT TRM Capacity Upgrade Q3- 2007 Rev.PA1_Summary of Payment 10 Nov 2008" xfId="907" xr:uid="{00000000-0005-0000-0000-000088030000}"/>
    <cellStyle name="_Support_ISAT BATCH 2A_Rev.PA1_Quote07-0078 ISAT-TRM Relocation from Jatim to Kalimantan Rev.PA1 130607" xfId="908" xr:uid="{00000000-0005-0000-0000-000089030000}"/>
    <cellStyle name="_Support_ISAT BATCH 2A_Rev.PA1_Quote07-0078 ISAT-TRM Relocation from Jatim to Kalimantan Rev.PA1 130607_Summary of Payment 10 Nov 2008" xfId="909" xr:uid="{00000000-0005-0000-0000-00008A030000}"/>
    <cellStyle name="_Support_ISAT BATCH 2A_Rev.PA1_RPG3 (3)" xfId="910" xr:uid="{00000000-0005-0000-0000-00008B030000}"/>
    <cellStyle name="_Support_ISAT BATCH 2A_Rev.PA1_Summary of Payment 10 Nov 2008" xfId="911" xr:uid="{00000000-0005-0000-0000-00008C030000}"/>
    <cellStyle name="_Support_ISAT BATCH 2A_Rev.PA1_Support Service_ISAT_OSS-Additional HW_Rev PA1" xfId="912" xr:uid="{00000000-0005-0000-0000-00008D030000}"/>
    <cellStyle name="_Support_ISAT BATCH 2A_Rev.PA1_Support Service_ISAT_OSS-Additional HW_Rev PA1_Summary of Payment 10 Nov 2008" xfId="913" xr:uid="{00000000-0005-0000-0000-00008E030000}"/>
    <cellStyle name="_Support_ISAT BATCH 2A_Rev.PA1_Support_ISAT BATCH 2A_Rev.PA2 250706" xfId="914" xr:uid="{00000000-0005-0000-0000-00008F030000}"/>
    <cellStyle name="_Support_ISAT BATCH 2A_Rev.PA1_Support_ISAT BATCH 2B_Rev PA1" xfId="915" xr:uid="{00000000-0005-0000-0000-000090030000}"/>
    <cellStyle name="_Support_ISAT BATCH 2A_Rev.PA1_Support_ISAT BATCH 2B_Rev PA2" xfId="916" xr:uid="{00000000-0005-0000-0000-000091030000}"/>
    <cellStyle name="_Support_ISAT BATCH 2A_Rev.PA1_Support_ISAT BATCH 2B_Rev PA4" xfId="917" xr:uid="{00000000-0005-0000-0000-000092030000}"/>
    <cellStyle name="_Support_ISAT BATCH 2A_Rev.PA1_Support_ISAT_2G Kalimantan_Rev.PA1" xfId="918" xr:uid="{00000000-0005-0000-0000-000093030000}"/>
    <cellStyle name="_Support_ISAT BATCH 2A_Rev.PA1_Support_ISAT_2G Kalimantan_Rev.PA1_Summary of Payment 10 Nov 2008" xfId="919" xr:uid="{00000000-0005-0000-0000-000094030000}"/>
    <cellStyle name="_Support_ISAT BATCH 2A_Rev.PA1_Support_ISAT_2G Sumatera_Rev.PA2" xfId="920" xr:uid="{00000000-0005-0000-0000-000095030000}"/>
    <cellStyle name="_Support_ISAT BATCH 2A_Rev.PA1_Support_ISAT_2G Sumatera_Rev.PA2_Summary of Payment 10 Nov 2008" xfId="921" xr:uid="{00000000-0005-0000-0000-000096030000}"/>
    <cellStyle name="_Support_ISAT BATCH 2A_Rev.PA1_Support_ISAT_2G Sumatera_Rev.PAX" xfId="922" xr:uid="{00000000-0005-0000-0000-000097030000}"/>
    <cellStyle name="_Support_ISAT BATCH 2A_Rev.PA1_Support_ISAT_2G Sumatera_Rev.PAX_Summary of Payment 10 Nov 2008" xfId="923" xr:uid="{00000000-0005-0000-0000-000098030000}"/>
    <cellStyle name="_Support_ISAT BATCH 2A_Rev.PA1_Support_ISAT_Jabotabek BSS Roll Out 2007_Rev.PA3" xfId="924" xr:uid="{00000000-0005-0000-0000-000099030000}"/>
    <cellStyle name="_Support_ISAT BATCH 2A_Rev.PA1_Support_ISAT_Jabotabek BSS Roll Out 2007_Rev.PA3_Summary of Payment 10 Nov 2008" xfId="925" xr:uid="{00000000-0005-0000-0000-00009A030000}"/>
    <cellStyle name="_Support_ISAT BATCH 2A_Rev.PA1_Support_ISAT_Preliminary Jabotabek BSS Roll Out 2007_Rev PA1" xfId="926" xr:uid="{00000000-0005-0000-0000-00009B030000}"/>
    <cellStyle name="_Support_ISAT BATCH 2A_Rev.PA1_Support_ISAT_Preliminary Jabotabek BSS Roll Out 2007_Rev PA1_Summary of Payment 10 Nov 2008" xfId="927" xr:uid="{00000000-0005-0000-0000-00009C030000}"/>
    <cellStyle name="_Support_ISAT BATCH 2A_Rev.PA1_Support_ISAT_Preliminary Jabotabek BSS Roll Out 2007_Rev PA2" xfId="928" xr:uid="{00000000-0005-0000-0000-00009D030000}"/>
    <cellStyle name="_Support_ISAT BATCH 2A_Rev.PA1_Support_ISAT_Preliminary Jabotabek BSS Roll Out 2007_Rev PA2_Summary of Payment 10 Nov 2008" xfId="929" xr:uid="{00000000-0005-0000-0000-00009E030000}"/>
    <cellStyle name="_Support_ISAT BATCH 2A_Rev.PA1_Support_ISAT-Transmission for BSS &amp; OM Upgrade 2007_Rev.PA2" xfId="930" xr:uid="{00000000-0005-0000-0000-00009F030000}"/>
    <cellStyle name="_Support_ISAT BATCH 2A_Rev.PA1_Support-ISAT-Upgrade PDH Minilinik Scope Pontianak - Banjarmasin-Rev PA1" xfId="931" xr:uid="{00000000-0005-0000-0000-0000A0030000}"/>
    <cellStyle name="_Support_ISAT BATCH 2A_Rev.PA1_Support-ISAT-Upgrade PDH Minilinik Scope Pontianak - Banjarmasin-Rev PA3 (2)" xfId="932" xr:uid="{00000000-0005-0000-0000-0000A1030000}"/>
    <cellStyle name="_Support_ISAT BATCH 2A_Rev.PA1_TPR Template" xfId="933" xr:uid="{00000000-0005-0000-0000-0000A2030000}"/>
    <cellStyle name="_Support_ISAT BATCH 2A_Rev.PA1_TPR Template_Summary of Payment 10 Nov 2008" xfId="934" xr:uid="{00000000-0005-0000-0000-0000A3030000}"/>
    <cellStyle name="_Support_ISAT BATCH 2A_Rev.PA1_TRA TRH Magazine" xfId="935" xr:uid="{00000000-0005-0000-0000-0000A4030000}"/>
    <cellStyle name="_Support_ISAT BATCH 2A_Rev.PA1_TRA TRH Magazine_Summary of Payment 10 Nov 2008" xfId="936" xr:uid="{00000000-0005-0000-0000-0000A5030000}"/>
    <cellStyle name="_Support_ISAT BATCH 2A_Rev.PA1_Training List PA6" xfId="937" xr:uid="{00000000-0005-0000-0000-0000A6030000}"/>
    <cellStyle name="_Support_ISAT BATCH 2A_Rev.PA1_Training List PA6_Summary of Payment 10 Nov 2008" xfId="938" xr:uid="{00000000-0005-0000-0000-0000A7030000}"/>
    <cellStyle name="_Support_ISAT BATCH 2A_Rev.PA1_Transmission Upgrade Batch 2 _Rev.PA2" xfId="939" xr:uid="{00000000-0005-0000-0000-0000A8030000}"/>
    <cellStyle name="_Support_ISAT BATCH 2A_Rev.PA1_Transmission Upgrade Batch 3 _Rev.PA2" xfId="940" xr:uid="{00000000-0005-0000-0000-0000A9030000}"/>
    <cellStyle name="_Support_ISAT BATCH 2A_Rev.PA1_Trending_Jan07_Ver1 3_BoQ_Summary_All_RevA (18 Jan 2007)" xfId="941" xr:uid="{00000000-0005-0000-0000-0000AA030000}"/>
    <cellStyle name="_Support_ISAT BATCH 2A_Rev.PA1_Trending_Jan07_Ver1 3_BoQ_Summary_All_RevA (18 Jan 2007)_Summary of Payment 10 Nov 2008" xfId="942" xr:uid="{00000000-0005-0000-0000-0000AB030000}"/>
    <cellStyle name="_Support_ISAT BATCH 2A_Rev.PA1_Trending_Jan07_Ver1 3_BoQ_Summary_All_RevA1" xfId="943" xr:uid="{00000000-0005-0000-0000-0000AC030000}"/>
    <cellStyle name="_Support_ISAT BATCH 2A_Rev.PA1_Trending_Jan07_Ver1 3_BoQ_Summary_All_RevA1_Summary of Payment 10 Nov 2008" xfId="944" xr:uid="{00000000-0005-0000-0000-0000AD030000}"/>
    <cellStyle name="_Support_ISAT BATCH 2A_Rev.PA1_Upgrade_Activity" xfId="945" xr:uid="{00000000-0005-0000-0000-0000AE030000}"/>
    <cellStyle name="_Support_ISAT BATCH 2A_Rev.PA1_Upgrade_Activity_PB2_130607" xfId="946" xr:uid="{00000000-0005-0000-0000-0000AF030000}"/>
    <cellStyle name="_Support_ISAT BATCH 2A_Rev.PA1_Upgrade_Activity_PB2_130607_Summary of Payment 10 Nov 2008" xfId="947" xr:uid="{00000000-0005-0000-0000-0000B0030000}"/>
    <cellStyle name="_Support_ISAT BATCH 2A_Rev.PA1_Upgrade_Activity_Summary of Payment 10 Nov 2008" xfId="948" xr:uid="{00000000-0005-0000-0000-0000B1030000}"/>
    <cellStyle name="_Support_ISAT BATCH 2A_Rev.PA2 250706" xfId="949" xr:uid="{00000000-0005-0000-0000-0000B2030000}"/>
    <cellStyle name="_Support_ISAT BATCH 2A_Rev.PA2 250706_Summary of Payment 10 Nov 2008" xfId="950" xr:uid="{00000000-0005-0000-0000-0000B3030000}"/>
    <cellStyle name="_Support_ISAT BATCH 2B_Rev PA1" xfId="951" xr:uid="{00000000-0005-0000-0000-0000B4030000}"/>
    <cellStyle name="_Support_ISAT BATCH 2B_Rev PA1_Summary of Payment 10 Nov 2008" xfId="952" xr:uid="{00000000-0005-0000-0000-0000B5030000}"/>
    <cellStyle name="_Support_ISAT BATCH 2B_Rev PA2" xfId="953" xr:uid="{00000000-0005-0000-0000-0000B6030000}"/>
    <cellStyle name="_Support_ISAT BATCH 2B_Rev PA2_Summary of Payment 10 Nov 2008" xfId="954" xr:uid="{00000000-0005-0000-0000-0000B7030000}"/>
    <cellStyle name="_Support_ISAT BATCH 2B_Rev PA4" xfId="955" xr:uid="{00000000-0005-0000-0000-0000B8030000}"/>
    <cellStyle name="_Support_ISAT BATCH 2B_Rev PA4_Summary of Payment 10 Nov 2008" xfId="956" xr:uid="{00000000-0005-0000-0000-0000B9030000}"/>
    <cellStyle name="_Support_ISAT_2G Kalimantan_Rev.PA1" xfId="957" xr:uid="{00000000-0005-0000-0000-0000BA030000}"/>
    <cellStyle name="_Support_ISAT_2G Sumatera_Rev.PA2" xfId="958" xr:uid="{00000000-0005-0000-0000-0000BB030000}"/>
    <cellStyle name="_Support_ISAT_2G Sumatera_Rev.PAX" xfId="959" xr:uid="{00000000-0005-0000-0000-0000BC030000}"/>
    <cellStyle name="_Support_ISAT_BATCH 4_RevPA5" xfId="960" xr:uid="{00000000-0005-0000-0000-0000BD030000}"/>
    <cellStyle name="_Support_ISAT_BATCH 4_RevPA5_Summary of Payment 10 Nov 2008" xfId="961" xr:uid="{00000000-0005-0000-0000-0000BE030000}"/>
    <cellStyle name="_Support_ISAT_BATCH 4_RevPA6" xfId="962" xr:uid="{00000000-0005-0000-0000-0000BF030000}"/>
    <cellStyle name="_Support_ISAT_BATCH 4_RevPA6_Summary of Payment 10 Nov 2008" xfId="963" xr:uid="{00000000-0005-0000-0000-0000C0030000}"/>
    <cellStyle name="_Support_ISAT_BSC_Upgrade_Jul2006 Rev PA1 (2)" xfId="964" xr:uid="{00000000-0005-0000-0000-0000C1030000}"/>
    <cellStyle name="_Support_ISAT_BSC_Upgrade_Jul2006 Rev PA1 (2)_Summary of Payment 10 Nov 2008" xfId="965" xr:uid="{00000000-0005-0000-0000-0000C2030000}"/>
    <cellStyle name="_Support_ISAT_BSC_Upgrade_Jul2006 Rev PA2 (3)" xfId="966" xr:uid="{00000000-0005-0000-0000-0000C3030000}"/>
    <cellStyle name="_Support_ISAT_BSC_Upgrade_Jul2006 Rev PA2 (3)_Summary of Payment 10 Nov 2008" xfId="967" xr:uid="{00000000-0005-0000-0000-0000C4030000}"/>
    <cellStyle name="_Support_ISAT_BSC_Upgrade_Jul2006 Rev PA3" xfId="968" xr:uid="{00000000-0005-0000-0000-0000C5030000}"/>
    <cellStyle name="_Support_ISAT_BSC_Upgrade_Jul2006 Rev PA3_Summary of Payment 10 Nov 2008" xfId="969" xr:uid="{00000000-0005-0000-0000-0000C6030000}"/>
    <cellStyle name="_Support_ISAT_BSC_Upgrade_Jul2006 Rev PA4" xfId="970" xr:uid="{00000000-0005-0000-0000-0000C7030000}"/>
    <cellStyle name="_Support_ISAT_BSC_Upgrade_Jul2006 Rev PA4_Summary of Payment 10 Nov 2008" xfId="971" xr:uid="{00000000-0005-0000-0000-0000C8030000}"/>
    <cellStyle name="_Support_ISAT_CoreNetwork_Aug06_Rev.PA6" xfId="972" xr:uid="{00000000-0005-0000-0000-0000C9030000}"/>
    <cellStyle name="_Support_ISAT_Estimate 2007 RBS BBS Dimensionig 683 Sites_RevPA1" xfId="973" xr:uid="{00000000-0005-0000-0000-0000CA030000}"/>
    <cellStyle name="_Support_ISAT_Estimate 2007 RBS BBS Dimensionig 683 Sites_RevPA1_Summary of Payment 10 Nov 2008" xfId="974" xr:uid="{00000000-0005-0000-0000-0000CB030000}"/>
    <cellStyle name="_Support_ISAT_Estimate 2007 RBS BBS_RevPA4" xfId="975" xr:uid="{00000000-0005-0000-0000-0000CC030000}"/>
    <cellStyle name="_Support_ISAT_Estimate 2007 RBS BBS_RevPA4_Summary of Payment 10 Nov 2008" xfId="976" xr:uid="{00000000-0005-0000-0000-0000CD030000}"/>
    <cellStyle name="_Support_ISAT_MGW-MSC_Jul06_Rev.PA2" xfId="977" xr:uid="{00000000-0005-0000-0000-0000CE030000}"/>
    <cellStyle name="_Support_ISAT_O&amp;M BSS Capacity Upgrade 2007_Rev.PA1" xfId="978" xr:uid="{00000000-0005-0000-0000-0000CF030000}"/>
    <cellStyle name="_Support_ISAT_O&amp;M BSS Capacity Upgrade 2007_Rev.PA1_Summary of Payment 10 Nov 2008" xfId="979" xr:uid="{00000000-0005-0000-0000-0000D0030000}"/>
    <cellStyle name="_Support_ISAT_O&amp;M BSS Capacity Upgrade 2007_Rev.PA2xls" xfId="980" xr:uid="{00000000-0005-0000-0000-0000D1030000}"/>
    <cellStyle name="_Support_ISAT_O&amp;M BSS Capacity Upgrade 2007_Rev.PA2xls_Summary of Payment 10 Nov 2008" xfId="981" xr:uid="{00000000-0005-0000-0000-0000D2030000}"/>
    <cellStyle name="_Support_ISAT_O&amp;M BSS Capacity Upgrade 2007_Rev.PA7" xfId="982" xr:uid="{00000000-0005-0000-0000-0000D3030000}"/>
    <cellStyle name="_Support_ISAT_O&amp;M BSS Capacity Upgrade 2007_Rev.PA7_Summary of Payment 10 Nov 2008" xfId="983" xr:uid="{00000000-0005-0000-0000-0000D4030000}"/>
    <cellStyle name="_Support_ISAT_OM BSS Capacity Upgrade 2007_Rev PA4" xfId="984" xr:uid="{00000000-0005-0000-0000-0000D5030000}"/>
    <cellStyle name="_Support_ISAT_OM BSS Capacity Upgrade 2007_Rev PA4_Summary of Payment 10 Nov 2008" xfId="985" xr:uid="{00000000-0005-0000-0000-0000D6030000}"/>
    <cellStyle name="_Support_ISAT_TRM EDGE Rev PA1" xfId="986" xr:uid="{00000000-0005-0000-0000-0000D7030000}"/>
    <cellStyle name="_Support_ISAT_TRM EDGE Rev PA1_Summary of Payment 10 Nov 2008" xfId="987" xr:uid="{00000000-0005-0000-0000-0000D8030000}"/>
    <cellStyle name="_Support_ISAT_TRM EDGE Rev PA2" xfId="988" xr:uid="{00000000-0005-0000-0000-0000D9030000}"/>
    <cellStyle name="_Support_ISAT_TRM EDGE Rev PA2_Summary of Payment 10 Nov 2008" xfId="989" xr:uid="{00000000-0005-0000-0000-0000DA030000}"/>
    <cellStyle name="_Support_ISAT_TRM EDGE Rev PA3" xfId="990" xr:uid="{00000000-0005-0000-0000-0000DB030000}"/>
    <cellStyle name="_Support_ISAT_TRM EDGE Rev PA3_Summary of Payment 10 Nov 2008" xfId="991" xr:uid="{00000000-0005-0000-0000-0000DC030000}"/>
    <cellStyle name="_Support_ISAT-Mini-Link Jabotabek RO 2007_PA1 (3)" xfId="992" xr:uid="{00000000-0005-0000-0000-0000DD030000}"/>
    <cellStyle name="_Support_ISAT-Mini-Link Jabotabek RO 2007_PA1 (3)_Summary of Payment 10 Nov 2008" xfId="993" xr:uid="{00000000-0005-0000-0000-0000DE030000}"/>
    <cellStyle name="_Support_ISAT-Mini-Link Jabotabek RO 2007_PA2" xfId="994" xr:uid="{00000000-0005-0000-0000-0000DF030000}"/>
    <cellStyle name="_Support_ISAT-Mini-Link Jabotabek RO 2007_PA2_Summary of Payment 10 Nov 2008" xfId="995" xr:uid="{00000000-0005-0000-0000-0000E0030000}"/>
    <cellStyle name="_Support_ISAT-Mini-Link Jabotabek RO 2007_PA4" xfId="996" xr:uid="{00000000-0005-0000-0000-0000E1030000}"/>
    <cellStyle name="_Support_ISAT-Mini-Link Jabotabek RO 2007_PA4_Summary of Payment 10 Nov 2008" xfId="997" xr:uid="{00000000-0005-0000-0000-0000E2030000}"/>
    <cellStyle name="_Support_ISAT-Mini-Link Jabotabek RO 2007_PA6" xfId="998" xr:uid="{00000000-0005-0000-0000-0000E3030000}"/>
    <cellStyle name="_Support_ISAT-Mini-Link Jabotabek RO 2007_PA6_Summary of Payment 10 Nov 2008" xfId="999" xr:uid="{00000000-0005-0000-0000-0000E4030000}"/>
    <cellStyle name="_Support_ISAT-PDH Kalimantan RO 2007_PA3" xfId="1000" xr:uid="{00000000-0005-0000-0000-0000E5030000}"/>
    <cellStyle name="_Support_ISAT-PDH Kalimantan RO 2007_PA3_Summary of Payment 10 Nov 2008" xfId="1001" xr:uid="{00000000-0005-0000-0000-0000E6030000}"/>
    <cellStyle name="_Support_ISAT-PDH Kalimantan RO 2007_PA4" xfId="1002" xr:uid="{00000000-0005-0000-0000-0000E7030000}"/>
    <cellStyle name="_Support_ISAT-PDH Kalimantan RO 2007_PA4_Summary of Payment 10 Nov 2008" xfId="1003" xr:uid="{00000000-0005-0000-0000-0000E8030000}"/>
    <cellStyle name="_Support_ISAT-Transmission for BSS  OM Upgrade 2007_Rev PA2" xfId="1004" xr:uid="{00000000-0005-0000-0000-0000E9030000}"/>
    <cellStyle name="_Support_ISAT-Transmission for BSS  OM Upgrade 2007_Rev PA2_Summary of Payment 10 Nov 2008" xfId="1005" xr:uid="{00000000-0005-0000-0000-0000EA030000}"/>
    <cellStyle name="_Support_ISAT-Transmission for BSS  OM Upgrade 2007_Rev PA3" xfId="1006" xr:uid="{00000000-0005-0000-0000-0000EB030000}"/>
    <cellStyle name="_Support_ISAT-Transmission for BSS  OM Upgrade 2007_Rev PA3_Summary of Payment 10 Nov 2008" xfId="1007" xr:uid="{00000000-0005-0000-0000-0000EC030000}"/>
    <cellStyle name="_Support_ISAT-Transmission for BSS &amp; OM Upgrade 2007_Rev.PA2" xfId="1008" xr:uid="{00000000-0005-0000-0000-0000ED030000}"/>
    <cellStyle name="_Support_ISAT-Transmission for BSS &amp; OM Upgrade 2007_Rev.PA2_Summary of Payment 10 Nov 2008" xfId="1009" xr:uid="{00000000-0005-0000-0000-0000EE030000}"/>
    <cellStyle name="_Support_ISAT-TRM 3G 2007_PA2" xfId="1010" xr:uid="{00000000-0005-0000-0000-0000EF030000}"/>
    <cellStyle name="_Support_ISAT-TRM 3G 2007_PA2_Summary of Payment 10 Nov 2008" xfId="1011" xr:uid="{00000000-0005-0000-0000-0000F0030000}"/>
    <cellStyle name="_Support_MTNLBroadband Expansion Sys_HW support costing" xfId="1012" xr:uid="{00000000-0005-0000-0000-0000F1030000}"/>
    <cellStyle name="_Support_Reliance_Pricing_01-04-2005_Rev_D" xfId="1013" xr:uid="{00000000-0005-0000-0000-0000F2030000}"/>
    <cellStyle name="_Support_Tata_VSNL_Pricing_02-04-2005_Rev_A" xfId="1014" xr:uid="{00000000-0005-0000-0000-0000F3030000}"/>
    <cellStyle name="_support_telkom_ML Mgr_RevPA2" xfId="1015" xr:uid="{00000000-0005-0000-0000-0000F4030000}"/>
    <cellStyle name="_Support_XL_HLR UPGRADE_Rev PA2" xfId="1016" xr:uid="{00000000-0005-0000-0000-0000F5030000}"/>
    <cellStyle name="_Support_XL_HLR UPGRADE_Rev.PA1" xfId="1017" xr:uid="{00000000-0005-0000-0000-0000F6030000}"/>
    <cellStyle name="_Support_XL_MSS Expansion 2007_Rev.PA1" xfId="1018" xr:uid="{00000000-0005-0000-0000-0000F7030000}"/>
    <cellStyle name="_Support-ISAT-ML-3G 2nd stage-Jkt '06 241 sites DRM_rev.PA1" xfId="1019" xr:uid="{00000000-0005-0000-0000-0000F8030000}"/>
    <cellStyle name="_Support-ISAT-ML-3G 2nd stage-Jkt '06 241 sites DRM_rev.PA1_Summary of Payment 10 Nov 2008" xfId="1020" xr:uid="{00000000-0005-0000-0000-0000F9030000}"/>
    <cellStyle name="_Support-ISAT-Upgrade PDH Minilinik Scope Pontianak - Banjarmasin-Rev PA1" xfId="1021" xr:uid="{00000000-0005-0000-0000-0000FA030000}"/>
    <cellStyle name="_Support-ISAT-Upgrade PDH Minilinik Scope Pontianak - Banjarmasin-Rev PA1_Summary of Payment 10 Nov 2008" xfId="1022" xr:uid="{00000000-0005-0000-0000-0000FB030000}"/>
    <cellStyle name="_Support-ISAT-Upgrade PDH Minilinik Scope Pontianak - Banjarmasin-Rev PA3 (2)" xfId="1023" xr:uid="{00000000-0005-0000-0000-0000FC030000}"/>
    <cellStyle name="_Support-ISAT-Upgrade PDH Minilinik Scope Pontianak - Banjarmasin-Rev PA3 (2)_Summary of Payment 10 Nov 2008" xfId="1024" xr:uid="{00000000-0005-0000-0000-0000FD030000}"/>
    <cellStyle name="_Swap Jabotabek ISAT" xfId="1025" xr:uid="{00000000-0005-0000-0000-0000FE030000}"/>
    <cellStyle name="_Swap Upgrade Jabotabek Isat" xfId="1026" xr:uid="{00000000-0005-0000-0000-0000FF030000}"/>
    <cellStyle name="_SYSTEM SUPPORT Rev PA1" xfId="1027" xr:uid="{00000000-0005-0000-0000-000000040000}"/>
    <cellStyle name="_SYSTEM SUPPORT Rev PA1_Summary of Payment 10 Nov 2008" xfId="1028" xr:uid="{00000000-0005-0000-0000-000001040000}"/>
    <cellStyle name="_System Support Rev PA8" xfId="1029" xr:uid="{00000000-0005-0000-0000-000002040000}"/>
    <cellStyle name="_System Support XL Rev PA1" xfId="1030" xr:uid="{00000000-0005-0000-0000-000003040000}"/>
    <cellStyle name="_System Support XL Rev PA2" xfId="1031" xr:uid="{00000000-0005-0000-0000-000004040000}"/>
    <cellStyle name="_System Support XL Rev PA3" xfId="1032" xr:uid="{00000000-0005-0000-0000-000005040000}"/>
    <cellStyle name="_TELKOM Divre 1 R1" xfId="1033" xr:uid="{00000000-0005-0000-0000-000006040000}"/>
    <cellStyle name="_Telkom SPRS Divre 2 PA1" xfId="1034" xr:uid="{00000000-0005-0000-0000-000007040000}"/>
    <cellStyle name="_Telkom_SACME_Cost Proposal_VM_190506" xfId="1035" xr:uid="{00000000-0005-0000-0000-000008040000}"/>
    <cellStyle name="_Telkom_SACME_Cost Proposal_VM_240506_rev. B" xfId="1036" xr:uid="{00000000-0005-0000-0000-000009040000}"/>
    <cellStyle name="_Telkomsel Project 2007_Tower Strengthening Sumbagut" xfId="1037" xr:uid="{00000000-0005-0000-0000-00000A040000}"/>
    <cellStyle name="_TND &amp; System Support" xfId="1038" xr:uid="{00000000-0005-0000-0000-00000B040000}"/>
    <cellStyle name="_TND for Maxis Rev C" xfId="1039" xr:uid="{00000000-0005-0000-0000-00000C040000}"/>
    <cellStyle name="_TND OM BSS Capacity Upgrade 2007 TRM Rev A" xfId="1040" xr:uid="{00000000-0005-0000-0000-00000D040000}"/>
    <cellStyle name="_TND OM BSS Capacity Upgrade 2007 TRM Rev A_Summary of Payment 10 Nov 2008" xfId="1041" xr:uid="{00000000-0005-0000-0000-00000E040000}"/>
    <cellStyle name="_TND service price NTS 3G East Java Ph12" xfId="1042" xr:uid="{00000000-0005-0000-0000-00000F040000}"/>
    <cellStyle name="_TND service price NTS 3G East Java Ph12_Summary of Payment 10 Nov 2008" xfId="1043" xr:uid="{00000000-0005-0000-0000-000010040000}"/>
    <cellStyle name="_TND service price Telkomsel Backbone option1" xfId="1044" xr:uid="{00000000-0005-0000-0000-000011040000}"/>
    <cellStyle name="_TND service price Telkomsel Backbone option1_Summary of Payment 10 Nov 2008" xfId="1045" xr:uid="{00000000-0005-0000-0000-000012040000}"/>
    <cellStyle name="_TND service price Telkomsel Backbone option2" xfId="1046" xr:uid="{00000000-0005-0000-0000-000013040000}"/>
    <cellStyle name="_TND service price Telkomsel Backbone option2_Summary of Payment 10 Nov 2008" xfId="1047" xr:uid="{00000000-0005-0000-0000-000014040000}"/>
    <cellStyle name="_TND Services for Indosat FWA Migration" xfId="1048" xr:uid="{00000000-0005-0000-0000-000015040000}"/>
    <cellStyle name="_TND Services for Indosat FWA Migration_Summary of Payment 10 Nov 2008" xfId="1049" xr:uid="{00000000-0005-0000-0000-000016040000}"/>
    <cellStyle name="_TND services for transmission upgrade Batch 1 3G" xfId="1050" xr:uid="{00000000-0005-0000-0000-000017040000}"/>
    <cellStyle name="_TND services for transmission upgrade Batch 1 3G_Summary of Payment 10 Nov 2008" xfId="1051" xr:uid="{00000000-0005-0000-0000-000018040000}"/>
    <cellStyle name="_TND Services planning price for 3 months TELKOMSEL BACKBONE project (2)" xfId="1052" xr:uid="{00000000-0005-0000-0000-000019040000}"/>
    <cellStyle name="_TND Services planning price for 3 months TELKOMSEL BACKBONE project (2)_Summary of Payment 10 Nov 2008" xfId="1053" xr:uid="{00000000-0005-0000-0000-00001A040000}"/>
    <cellStyle name="_TND services Rev A" xfId="1054" xr:uid="{00000000-0005-0000-0000-00001B040000}"/>
    <cellStyle name="_TND services Rev A_Summary of Payment 10 Nov 2008" xfId="1055" xr:uid="{00000000-0005-0000-0000-00001C040000}"/>
    <cellStyle name="_TND Summary BoQ 2007 Q1 Rev C 29 nov 06" xfId="1056" xr:uid="{00000000-0005-0000-0000-00001D040000}"/>
    <cellStyle name="_TND Summary BoQ 2007 Q1 Rev C 29 nov 06_Summary of Payment 10 Nov 2008" xfId="1057" xr:uid="{00000000-0005-0000-0000-00001E040000}"/>
    <cellStyle name="_TND_Service_Cost_New Template 2" xfId="1058" xr:uid="{00000000-0005-0000-0000-00001F040000}"/>
    <cellStyle name="_Total SoW 2G Q1 &amp; Q2 2007" xfId="1059" xr:uid="{00000000-0005-0000-0000-000020040000}"/>
    <cellStyle name="_Total SoW 2G Q1 &amp; Q2 2007_Summary of Payment 10 Nov 2008" xfId="1060" xr:uid="{00000000-0005-0000-0000-000021040000}"/>
    <cellStyle name="_Training GSM_Softswitch Rev PA1" xfId="1061" xr:uid="{00000000-0005-0000-0000-000022040000}"/>
    <cellStyle name="_Training GSM_Softswitch Rev PA2 Scenario3" xfId="1062" xr:uid="{00000000-0005-0000-0000-000023040000}"/>
    <cellStyle name="_Transmision Boq CAC rev PA5 (EK)" xfId="1063" xr:uid="{00000000-0005-0000-0000-000024040000}"/>
    <cellStyle name="_Transmission Boq Summary - HSDPA x1 (PA2) (3)" xfId="1064" xr:uid="{00000000-0005-0000-0000-000025040000}"/>
    <cellStyle name="_Transmission Boq Summary - HSDPA x1 (PA2) (3)_Summary of Payment 10 Nov 2008" xfId="1065" xr:uid="{00000000-0005-0000-0000-000026040000}"/>
    <cellStyle name="_Transmission Upgrade Batch 2 _Rev.PA2" xfId="1066" xr:uid="{00000000-0005-0000-0000-000027040000}"/>
    <cellStyle name="_Transmission Upgrade Batch 2 _Rev.PA2_Summary of Payment 10 Nov 2008" xfId="1067" xr:uid="{00000000-0005-0000-0000-000028040000}"/>
    <cellStyle name="_Transmission Upgrade Batch 3 _Rev.PA2" xfId="1068" xr:uid="{00000000-0005-0000-0000-000029040000}"/>
    <cellStyle name="_Transmission Upgrade Batch 3 _Rev.PA2_Summary of Payment 10 Nov 2008" xfId="1069" xr:uid="{00000000-0005-0000-0000-00002A040000}"/>
    <cellStyle name="_Trending_2007_Trm edited (2)" xfId="1070" xr:uid="{00000000-0005-0000-0000-00002B040000}"/>
    <cellStyle name="_Trending_2007_Trm edited (2)_Summary of Payment 10 Nov 2008" xfId="1071" xr:uid="{00000000-0005-0000-0000-00002C040000}"/>
    <cellStyle name="_Trending_Jan07_Ver1 3_BoQ_Indra_RevA (2)" xfId="1072" xr:uid="{00000000-0005-0000-0000-00002D040000}"/>
    <cellStyle name="_Trending_Jan07_Ver1 3_BoQ_Indra_RevA (2)_Summary of Payment 10 Nov 2008" xfId="1073" xr:uid="{00000000-0005-0000-0000-00002E040000}"/>
    <cellStyle name="_Trending_Jan07_Ver1 3_BoQ_Summary_All" xfId="1074" xr:uid="{00000000-0005-0000-0000-00002F040000}"/>
    <cellStyle name="_Trending_Jan07_Ver1 3_BoQ_Summary_All (2)" xfId="1075" xr:uid="{00000000-0005-0000-0000-000030040000}"/>
    <cellStyle name="_Trending_Jan07_Ver1 3_BoQ_Summary_All (2)_Summary of Payment 10 Nov 2008" xfId="1076" xr:uid="{00000000-0005-0000-0000-000031040000}"/>
    <cellStyle name="_Trending_Jan07_Ver1 3_BoQ_Summary_All_RevA (18 Jan 2007)" xfId="1077" xr:uid="{00000000-0005-0000-0000-000032040000}"/>
    <cellStyle name="_Trending_Jan07_Ver1 3_BoQ_Summary_All_RevA (18 Jan 2007) (4)" xfId="1078" xr:uid="{00000000-0005-0000-0000-000033040000}"/>
    <cellStyle name="_Trending_Jan07_Ver1 3_BoQ_Summary_All_RevA (18 Jan 2007) (4)_Summary of Payment 10 Nov 2008" xfId="1079" xr:uid="{00000000-0005-0000-0000-000034040000}"/>
    <cellStyle name="_Trending_Jan07_Ver1 3_BoQ_Summary_All_RevA (18 Jan 2007)_Summary of Payment 10 Nov 2008" xfId="1080" xr:uid="{00000000-0005-0000-0000-000035040000}"/>
    <cellStyle name="_Trending_Jan07_Ver1 3_BoQ_Summary_All_RevA1" xfId="1081" xr:uid="{00000000-0005-0000-0000-000036040000}"/>
    <cellStyle name="_Trending_Jan07_Ver1 3_BoQ_Summary_All_RevA1_Summary of Payment 10 Nov 2008" xfId="1082" xr:uid="{00000000-0005-0000-0000-000037040000}"/>
    <cellStyle name="_Trending_Jan07_Ver1 3_BoQ_Summary_All_Summary of Payment 10 Nov 2008" xfId="1083" xr:uid="{00000000-0005-0000-0000-000038040000}"/>
    <cellStyle name="_Trending_Plan_Q2_ver1 0_BoQ Summary_Use RBS 2206 V2 + BBS4500 (20 April 2007)_150 Rank_RevA_Internal" xfId="1084" xr:uid="{00000000-0005-0000-0000-000039040000}"/>
    <cellStyle name="_Trending_Plan_Q2_ver1 0_BoQ Summary_Use RBS 2206 V2 + BBS4500 (20 April 2007)_150 Rank_RevA_Internal (2)" xfId="1085" xr:uid="{00000000-0005-0000-0000-00003A040000}"/>
    <cellStyle name="_Trending_Plan_Q2_ver1 0_BoQ Summary_Use RBS 2206 V2 + BBS4500 (20 April 2007)_150 Rank_RevA_Internal (2)_Summary of Payment 10 Nov 2008" xfId="1086" xr:uid="{00000000-0005-0000-0000-00003B040000}"/>
    <cellStyle name="_Trending_Plan_Q2_ver1 0_BoQ Summary_Use RBS 2206 V2 + BBS4500 (20 April 2007)_150 Rank_RevA_Internal_Summary of Payment 10 Nov 2008" xfId="1087" xr:uid="{00000000-0005-0000-0000-00003C040000}"/>
    <cellStyle name="_Trending_Plan_Q2_ver1 0_BoQ Summary_Use RBS 2206 V2 + BBS4500 (20 March 2007)" xfId="1088" xr:uid="{00000000-0005-0000-0000-00003D040000}"/>
    <cellStyle name="_Trending_Plan_Q2_ver1 0_BoQ Summary_Use RBS 2206 V2 + BBS4500 (20 March 2007) (3)" xfId="1089" xr:uid="{00000000-0005-0000-0000-00003E040000}"/>
    <cellStyle name="_Trending_Plan_Q2_ver1 0_BoQ Summary_Use RBS 2206 V2 + BBS4500 (20 March 2007) (3)_Summary of Payment 10 Nov 2008" xfId="1090" xr:uid="{00000000-0005-0000-0000-00003F040000}"/>
    <cellStyle name="_Trending_Plan_Q2_ver1 0_BoQ Summary_Use RBS 2206 V2 + BBS4500 (20 March 2007)_200 Rank" xfId="1091" xr:uid="{00000000-0005-0000-0000-000040040000}"/>
    <cellStyle name="_Trending_Plan_Q2_ver1 0_BoQ Summary_Use RBS 2206 V2 + BBS4500 (20 March 2007)_200 Rank (2)" xfId="1092" xr:uid="{00000000-0005-0000-0000-000041040000}"/>
    <cellStyle name="_Trending_Plan_Q2_ver1 0_BoQ Summary_Use RBS 2206 V2 + BBS4500 (20 March 2007)_200 Rank (2)_Summary of Payment 10 Nov 2008" xfId="1093" xr:uid="{00000000-0005-0000-0000-000042040000}"/>
    <cellStyle name="_Trending_Plan_Q2_ver1 0_BoQ Summary_Use RBS 2206 V2 + BBS4500 (20 March 2007)_200 Rank_Summary of Payment 10 Nov 2008" xfId="1094" xr:uid="{00000000-0005-0000-0000-000043040000}"/>
    <cellStyle name="_Trending_Plan_Q2_ver1 0_BoQ Summary_Use RBS 2206 V2 + BBS4500 (20 March 2007)_Summary of Payment 10 Nov 2008" xfId="1095" xr:uid="{00000000-0005-0000-0000-000044040000}"/>
    <cellStyle name="_Trending_Q3_Ver1 0_1_BoQ Summary_Rev A" xfId="1096" xr:uid="{00000000-0005-0000-0000-000045040000}"/>
    <cellStyle name="_Trending_Q3_Ver1 0_1_BoQ Summary_Rev A (5)" xfId="1097" xr:uid="{00000000-0005-0000-0000-000046040000}"/>
    <cellStyle name="_Trending_Q3_Ver1 0_1_BoQ Summary_Rev A (5)_Summary of Payment 10 Nov 2008" xfId="1098" xr:uid="{00000000-0005-0000-0000-000047040000}"/>
    <cellStyle name="_Trending_Q3_Ver1 0_1_BoQ Summary_Rev A_Summary of Payment 10 Nov 2008" xfId="1099" xr:uid="{00000000-0005-0000-0000-000048040000}"/>
    <cellStyle name="_TRM Dismantled IM3 Hops1" xfId="1100" xr:uid="{00000000-0005-0000-0000-000049040000}"/>
    <cellStyle name="_TRM Kalimantan SoW 2G Q1  Q2 2007 Rev A 7dec06 TND" xfId="1101" xr:uid="{00000000-0005-0000-0000-00004A040000}"/>
    <cellStyle name="_TRM Kalimantan SoW 2G Q1  Q2 2007 Rev A 7dec06 TND_Summary of Payment 10 Nov 2008" xfId="1102" xr:uid="{00000000-0005-0000-0000-00004B040000}"/>
    <cellStyle name="_TRM Support Rev PA1" xfId="1103" xr:uid="{00000000-0005-0000-0000-00004C040000}"/>
    <cellStyle name="_TRM Support Rev PA1_Summary of Payment 10 Nov 2008" xfId="1104" xr:uid="{00000000-0005-0000-0000-00004D040000}"/>
    <cellStyle name="_TRM Support Rev PA2" xfId="1105" xr:uid="{00000000-0005-0000-0000-00004E040000}"/>
    <cellStyle name="_TRM Support Rev PA2_Summary of Payment 10 Nov 2008" xfId="1106" xr:uid="{00000000-0005-0000-0000-00004F040000}"/>
    <cellStyle name="_TSC - MGW Bdg Isat (rev)" xfId="1107" xr:uid="{00000000-0005-0000-0000-000050040000}"/>
    <cellStyle name="_TSC - MGW Jkt Isat (2)" xfId="1108" xr:uid="{00000000-0005-0000-0000-000051040000}"/>
    <cellStyle name="_UP-GRADE ISAT Kalimantan (2)" xfId="1109" xr:uid="{00000000-0005-0000-0000-000052040000}"/>
    <cellStyle name="_Upgrade PDH Minilinik Scope Pontianak - Banjarmasin (3)" xfId="1110" xr:uid="{00000000-0005-0000-0000-000053040000}"/>
    <cellStyle name="_Upgrade PDH Minilinik Scope Pontianak - Banjarmasin (3)_Summary of Payment 10 Nov 2008" xfId="1111" xr:uid="{00000000-0005-0000-0000-000054040000}"/>
    <cellStyle name="_Upgrade PDH Minilinik Scope Pontianak - Banjarmasin (4)" xfId="1112" xr:uid="{00000000-0005-0000-0000-000055040000}"/>
    <cellStyle name="_Upgrade PDH Minilinik Scope Pontianak - Banjarmasin (4)_Summary of Payment 10 Nov 2008" xfId="1113" xr:uid="{00000000-0005-0000-0000-000056040000}"/>
    <cellStyle name="_Upgrade RBS Isat Scen 1" xfId="1114" xr:uid="{00000000-0005-0000-0000-000057040000}"/>
    <cellStyle name="_Upgrade RBS Isat Scen 2" xfId="1115" xr:uid="{00000000-0005-0000-0000-000058040000}"/>
    <cellStyle name="_Upgrade TN" xfId="1116" xr:uid="{00000000-0005-0000-0000-000059040000}"/>
    <cellStyle name="_Upgrade TNT to HC" xfId="1117" xr:uid="{00000000-0005-0000-0000-00005A040000}"/>
    <cellStyle name="_Upside BC MSS Sumatera" xfId="1118" xr:uid="{00000000-0005-0000-0000-00005B040000}"/>
    <cellStyle name="_Upside BC MSS Sumatera_Summary of Payment 10 Nov 2008" xfId="1119" xr:uid="{00000000-0005-0000-0000-00005C040000}"/>
    <cellStyle name="_Verdi Summary - MSS Sumatra 2006 - PA3" xfId="1120" xr:uid="{00000000-0005-0000-0000-00005D040000}"/>
    <cellStyle name="_Verdi Summary - MSS Sumatra 2006 - PA3 (2)" xfId="1121" xr:uid="{00000000-0005-0000-0000-00005E040000}"/>
    <cellStyle name="_Verdi Summary - MSS Sumatra 2006 - PA3 (2)_Summary of Payment 10 Nov 2008" xfId="1122" xr:uid="{00000000-0005-0000-0000-00005F040000}"/>
    <cellStyle name="_Verdi Summary - MSS Sumatra 2006 - PA3_Summary of Payment 10 Nov 2008" xfId="1123" xr:uid="{00000000-0005-0000-0000-000060040000}"/>
    <cellStyle name="_Verdi Summary - MSS Sumatra 2006 - PA5 (2)" xfId="1124" xr:uid="{00000000-0005-0000-0000-000061040000}"/>
    <cellStyle name="_Verdi Summary - MSS Sumatra 2006 - PA5 (2)_Summary of Payment 10 Nov 2008" xfId="1125" xr:uid="{00000000-0005-0000-0000-000062040000}"/>
    <cellStyle name="_Verdi Summary PA1" xfId="1126" xr:uid="{00000000-0005-0000-0000-000063040000}"/>
    <cellStyle name="_Weekly cash flow Oct_Des 2008 - summary" xfId="1127" xr:uid="{00000000-0005-0000-0000-000064040000}"/>
    <cellStyle name="_Weekly cash flow Oct_Des 2008 - summary 7 Nov 2008" xfId="1128" xr:uid="{00000000-0005-0000-0000-000065040000}"/>
    <cellStyle name="_WP1 Services P1" xfId="1129" xr:uid="{00000000-0005-0000-0000-000066040000}"/>
    <cellStyle name="_XL Reparenting services quotation" xfId="1130" xr:uid="{00000000-0005-0000-0000-000067040000}"/>
    <cellStyle name="_XL Reparenting services quotation_Summary of Payment 10 Nov 2008" xfId="1131" xr:uid="{00000000-0005-0000-0000-000068040000}"/>
    <cellStyle name="_XL-Indosat-NTS-References Prices" xfId="1132" xr:uid="{00000000-0005-0000-0000-000069040000}"/>
    <cellStyle name="_XXX PDH Kalimantan RO 2007 -  BOQ Price Rev  B nO pRICE" xfId="1133" xr:uid="{00000000-0005-0000-0000-00006A040000}"/>
    <cellStyle name="_XXX PDH Kalimantan RO 2007 -  BOQ Price Rev  B nO pRICE_Summary of Payment 10 Nov 2008" xfId="1134" xr:uid="{00000000-0005-0000-0000-00006B040000}"/>
    <cellStyle name="‚" xfId="1135" xr:uid="{00000000-0005-0000-0000-00006C040000}"/>
    <cellStyle name="‚_AREA  AP. JEMBER  PLANT A2" xfId="1136" xr:uid="{00000000-0005-0000-0000-00006D040000}"/>
    <cellStyle name="‚_BOOK1" xfId="1137" xr:uid="{00000000-0005-0000-0000-00006E040000}"/>
    <cellStyle name="„" xfId="1138" xr:uid="{00000000-0005-0000-0000-00006F040000}"/>
    <cellStyle name="„_AREA  AP. JEMBER  PLANT A2" xfId="1139" xr:uid="{00000000-0005-0000-0000-000070040000}"/>
    <cellStyle name="„_BOOK1" xfId="1140" xr:uid="{00000000-0005-0000-0000-000071040000}"/>
    <cellStyle name="–¢’è‹`" xfId="1141" xr:uid="{00000000-0005-0000-0000-000072040000}"/>
    <cellStyle name="£" xfId="1142" xr:uid="{00000000-0005-0000-0000-000073040000}"/>
    <cellStyle name="£_Projection_DVLA_DWL_091006-rev1" xfId="1143" xr:uid="{00000000-0005-0000-0000-000074040000}"/>
    <cellStyle name="£_Projection_GK" xfId="1144" xr:uid="{00000000-0005-0000-0000-000075040000}"/>
    <cellStyle name="€" xfId="1145" xr:uid="{00000000-0005-0000-0000-000076040000}"/>
    <cellStyle name="…" xfId="1146" xr:uid="{00000000-0005-0000-0000-000077040000}"/>
    <cellStyle name="…_AREA  AP. JEMBER  PLANT A2" xfId="1147" xr:uid="{00000000-0005-0000-0000-000078040000}"/>
    <cellStyle name="…_BOOK1" xfId="1148" xr:uid="{00000000-0005-0000-0000-000079040000}"/>
    <cellStyle name="†" xfId="1149" xr:uid="{00000000-0005-0000-0000-00007A040000}"/>
    <cellStyle name="†_AREA  AP. JEMBER  PLANT A2" xfId="1150" xr:uid="{00000000-0005-0000-0000-00007B040000}"/>
    <cellStyle name="†_BOOK1" xfId="1151" xr:uid="{00000000-0005-0000-0000-00007C040000}"/>
    <cellStyle name="‡" xfId="1152" xr:uid="{00000000-0005-0000-0000-00007D040000}"/>
    <cellStyle name="‡__OKUPANSI JT 'A' 040400" xfId="1153" xr:uid="{00000000-0005-0000-0000-00007E040000}"/>
    <cellStyle name="‡__OKUPANSI JT 'A' 2000 (EDIT)" xfId="1154" xr:uid="{00000000-0005-0000-0000-00007F040000}"/>
    <cellStyle name="‡_9809-gar" xfId="1155" xr:uid="{00000000-0005-0000-0000-000080040000}"/>
    <cellStyle name="‡_9809-gar_april_01" xfId="1156" xr:uid="{00000000-0005-0000-0000-000081040000}"/>
    <cellStyle name="‡_9809-gar_real_inves_06_2001_web" xfId="1157" xr:uid="{00000000-0005-0000-0000-000082040000}"/>
    <cellStyle name="‡_aki rural" xfId="1158" xr:uid="{00000000-0005-0000-0000-000083040000}"/>
    <cellStyle name="‡_april_01" xfId="1159" xr:uid="{00000000-0005-0000-0000-000084040000}"/>
    <cellStyle name="‡_BCOPSARokt.xls Chart 5" xfId="1160" xr:uid="{00000000-0005-0000-0000-000085040000}"/>
    <cellStyle name="‡_BCOPSARokt.xls Chart 5_april_01" xfId="1161" xr:uid="{00000000-0005-0000-0000-000086040000}"/>
    <cellStyle name="‡_BCOPSARokt.xls Chart 5_real_inves_06_2001_web" xfId="1162" xr:uid="{00000000-0005-0000-0000-000087040000}"/>
    <cellStyle name="‡_BCOPSARokt.xls Chart 6" xfId="1163" xr:uid="{00000000-0005-0000-0000-000088040000}"/>
    <cellStyle name="‡_BCOPSARokt.xls Chart 6_april_01" xfId="1164" xr:uid="{00000000-0005-0000-0000-000089040000}"/>
    <cellStyle name="‡_BCOPSARokt.xls Chart 6_real_inves_06_2001_web" xfId="1165" xr:uid="{00000000-0005-0000-0000-00008A040000}"/>
    <cellStyle name="‡_BCOPSARokt.xls Chart 7" xfId="1166" xr:uid="{00000000-0005-0000-0000-00008B040000}"/>
    <cellStyle name="‡_BCOPSARokt.xls Chart 7_april_01" xfId="1167" xr:uid="{00000000-0005-0000-0000-00008C040000}"/>
    <cellStyle name="‡_BCOPSARokt.xls Chart 7_real_inves_06_2001_web" xfId="1168" xr:uid="{00000000-0005-0000-0000-00008D040000}"/>
    <cellStyle name="‡_BCOPSARokt.xls Chart 8" xfId="1169" xr:uid="{00000000-0005-0000-0000-00008E040000}"/>
    <cellStyle name="‡_BCOPSARokt.xls Chart 8_april_01" xfId="1170" xr:uid="{00000000-0005-0000-0000-00008F040000}"/>
    <cellStyle name="‡_BCOPSARokt.xls Chart 8_real_inves_06_2001_web" xfId="1171" xr:uid="{00000000-0005-0000-0000-000090040000}"/>
    <cellStyle name="‡_BOOK1" xfId="1172" xr:uid="{00000000-0005-0000-0000-000091040000}"/>
    <cellStyle name="‡_BOOK1_1" xfId="1173" xr:uid="{00000000-0005-0000-0000-000092040000}"/>
    <cellStyle name="‡_BOOK1_1_ANGGARAN  RKAP  JR TH. 2001" xfId="1174" xr:uid="{00000000-0005-0000-0000-000093040000}"/>
    <cellStyle name="‡_BOOK1_1_HASIL ASSESMENT INVESTASI JT.2001 (1)" xfId="1175" xr:uid="{00000000-0005-0000-0000-000094040000}"/>
    <cellStyle name="‡_BOOK1_2" xfId="1176" xr:uid="{00000000-0005-0000-0000-000095040000}"/>
    <cellStyle name="‡_BOOK1_2_ANGGARAN  RKAP  JR TH. 2001" xfId="1177" xr:uid="{00000000-0005-0000-0000-000096040000}"/>
    <cellStyle name="‡_BOOK1_2_april_01" xfId="1178" xr:uid="{00000000-0005-0000-0000-000097040000}"/>
    <cellStyle name="‡_BOOK1_2_HASIL ASSESMENT INVESTASI JT.2001 (1)" xfId="1179" xr:uid="{00000000-0005-0000-0000-000098040000}"/>
    <cellStyle name="‡_BOOK1_3" xfId="1180" xr:uid="{00000000-0005-0000-0000-000099040000}"/>
    <cellStyle name="‡_BOOK1_ANGGARAN  RKAP  JR TH. 2001" xfId="1181" xr:uid="{00000000-0005-0000-0000-00009A040000}"/>
    <cellStyle name="‡_BOOK1_BOOK1" xfId="1182" xr:uid="{00000000-0005-0000-0000-00009B040000}"/>
    <cellStyle name="‡_BOOK1_Distribusi Tgt Opr 2003 Rev Flexy - Pembangunan0" xfId="1183" xr:uid="{00000000-0005-0000-0000-00009C040000}"/>
    <cellStyle name="‡_BOOK1_Form TS_2004_1_Cps" xfId="1184" xr:uid="{00000000-0005-0000-0000-00009D040000}"/>
    <cellStyle name="‡_BOOK1_Form TS_2004_1_LampND" xfId="1185" xr:uid="{00000000-0005-0000-0000-00009E040000}"/>
    <cellStyle name="‡_BOOK1_HASIL ASSESMENT INVESTASI JT.2001 (1)" xfId="1186" xr:uid="{00000000-0005-0000-0000-00009F040000}"/>
    <cellStyle name="‡_BOOK1_LUD" xfId="1187" xr:uid="{00000000-0005-0000-0000-0000A0040000}"/>
    <cellStyle name="‡_BOOK1_OKPI" xfId="1188" xr:uid="{00000000-0005-0000-0000-0000A1040000}"/>
    <cellStyle name="‡_BOOK1_PB TW 2002 Divre V.xls Chart 1" xfId="1189" xr:uid="{00000000-0005-0000-0000-0000A2040000}"/>
    <cellStyle name="‡_BOOK1_PB TW 2002 Divre V.xls Chart 2" xfId="1190" xr:uid="{00000000-0005-0000-0000-0000A3040000}"/>
    <cellStyle name="‡_BOOK1_PB TW 2002 Divre V.xls Chart 3" xfId="1191" xr:uid="{00000000-0005-0000-0000-0000A4040000}"/>
    <cellStyle name="‡_BOOK1_PB TW 2002 Divre V.xls Chart 4" xfId="1192" xr:uid="{00000000-0005-0000-0000-0000A5040000}"/>
    <cellStyle name="‡_BOOK1_PLDT" xfId="1193" xr:uid="{00000000-0005-0000-0000-0000A6040000}"/>
    <cellStyle name="‡_BOOK1_real_inves_06_2001_web" xfId="1194" xr:uid="{00000000-0005-0000-0000-0000A7040000}"/>
    <cellStyle name="‡_BOOK1_RKAP-2001_divre2" xfId="1195" xr:uid="{00000000-0005-0000-0000-0000A8040000}"/>
    <cellStyle name="‡_BOOK1_Roll Out POTS Divre V 2001 cab 20% mas" xfId="1196" xr:uid="{00000000-0005-0000-0000-0000A9040000}"/>
    <cellStyle name="‡_BOOK1_Roll Out POTS Divre V 2001 cab 20% mas_april_01" xfId="1197" xr:uid="{00000000-0005-0000-0000-0000AA040000}"/>
    <cellStyle name="‡_BOOK1_SAP Ver 0 Revisi2 Sent VALUE.xls Chart 1" xfId="1198" xr:uid="{00000000-0005-0000-0000-0000AB040000}"/>
    <cellStyle name="‡_BOOK1_SAP Ver 0 Revisi2 Sent VALUE.xls Chart 1-1" xfId="1199" xr:uid="{00000000-0005-0000-0000-0000AC040000}"/>
    <cellStyle name="‡_BOOK1_SAP Ver 0 Revisi2 Sent VALUE.xls Chart 1-2" xfId="1200" xr:uid="{00000000-0005-0000-0000-0000AD040000}"/>
    <cellStyle name="‡_BOOK1_SAP Ver 0 Revisi2 Sent VALUE.xls Chart 1-3" xfId="1201" xr:uid="{00000000-0005-0000-0000-0000AE040000}"/>
    <cellStyle name="‡_BOOK1_SAP Ver 0 Revisi2 Sent VALUE.xls Chart 1-4" xfId="1202" xr:uid="{00000000-0005-0000-0000-0000AF040000}"/>
    <cellStyle name="‡_BOOK1_SAP Ver 0 Revisi2 Sent VALUE.xls Chart 1-5" xfId="1203" xr:uid="{00000000-0005-0000-0000-0000B0040000}"/>
    <cellStyle name="‡_BOOK1_Simulasi Produksi Pulsa v16" xfId="1204" xr:uid="{00000000-0005-0000-0000-0000B1040000}"/>
    <cellStyle name="‡_BOOK1_SPPS_JUL00" xfId="1205" xr:uid="{00000000-0005-0000-0000-0000B2040000}"/>
    <cellStyle name="‡_BOOK1_SPPS0700-MN" xfId="1206" xr:uid="{00000000-0005-0000-0000-0000B3040000}"/>
    <cellStyle name="‡_BOOK1_SPPS0700-MN-new" xfId="1207" xr:uid="{00000000-0005-0000-0000-0000B4040000}"/>
    <cellStyle name="‡_BOOK1_Target LIS&amp;L252 2002 Corporate STTF 6040" xfId="1208" xr:uid="{00000000-0005-0000-0000-0000B5040000}"/>
    <cellStyle name="‡_BOOK1_Target Pemasaran 2002 Per STO.xls Chart 1" xfId="1209" xr:uid="{00000000-0005-0000-0000-0000B6040000}"/>
    <cellStyle name="‡_BOOK1_Target Pemasaran 2002 Per STO.xls Chart 1-1" xfId="1210" xr:uid="{00000000-0005-0000-0000-0000B7040000}"/>
    <cellStyle name="‡_BOOK1_Target Pemasaran 2002 Per STO.xls Chart 1-2" xfId="1211" xr:uid="{00000000-0005-0000-0000-0000B8040000}"/>
    <cellStyle name="‡_BOOK1_Target Pemasaran 2002 Per STO.xls Chart 1-3" xfId="1212" xr:uid="{00000000-0005-0000-0000-0000B9040000}"/>
    <cellStyle name="‡_BOOK1_Target Pemasaran 2002 Per STO.xls Chart 1-4" xfId="1213" xr:uid="{00000000-0005-0000-0000-0000BA040000}"/>
    <cellStyle name="‡_BOOK1_Target Pemasaran 2002 Per STO.xls Chart 1-5" xfId="1214" xr:uid="{00000000-0005-0000-0000-0000BB040000}"/>
    <cellStyle name="‡_BOOK1_Target_D04_final" xfId="1215" xr:uid="{00000000-0005-0000-0000-0000BC040000}"/>
    <cellStyle name="‡_BOOK1_TS D07 Retarget-selesai 13 APRIL 2004" xfId="1216" xr:uid="{00000000-0005-0000-0000-0000BD040000}"/>
    <cellStyle name="‡_BOOK1_TS_2004_isiver_1" xfId="1217" xr:uid="{00000000-0005-0000-0000-0000BE040000}"/>
    <cellStyle name="‡_BOOK1_TS-BISNIS-D4-2003" xfId="1218" xr:uid="{00000000-0005-0000-0000-0000BF040000}"/>
    <cellStyle name="‡_BOOK1_TS-OKPI-DIVRE 2-2004_kes_final" xfId="1219" xr:uid="{00000000-0005-0000-0000-0000C0040000}"/>
    <cellStyle name="‡_BOOK1_TS-OKPI-DIVRE-2003" xfId="1220" xr:uid="{00000000-0005-0000-0000-0000C1040000}"/>
    <cellStyle name="‡_BOOK1_USUL INVES 2002 DG REVENUE" xfId="1221" xr:uid="{00000000-0005-0000-0000-0000C2040000}"/>
    <cellStyle name="‡_BOOK1_Usulan_Investasi_2002_divre5" xfId="1222" xr:uid="{00000000-0005-0000-0000-0000C3040000}"/>
    <cellStyle name="‡_DAFTAR REKAP JT USULAN BARU" xfId="1223" xr:uid="{00000000-0005-0000-0000-0000C4040000}"/>
    <cellStyle name="‡_Distribusi Tgt Opr 2003 Rev Flexy - Pembangunan0" xfId="1224" xr:uid="{00000000-0005-0000-0000-0000C5040000}"/>
    <cellStyle name="‡_EIT 10 AGT 2000" xfId="1225" xr:uid="{00000000-0005-0000-0000-0000C6040000}"/>
    <cellStyle name="‡_ESTIM4" xfId="1226" xr:uid="{00000000-0005-0000-0000-0000C7040000}"/>
    <cellStyle name="‡_ESTIM4_Rekap BoQ Capex MSOAN NAD Thn 2006" xfId="1227" xr:uid="{00000000-0005-0000-0000-0000C8040000}"/>
    <cellStyle name="‡_ESTIMASI_RKA_2002_Rev ws" xfId="1228" xr:uid="{00000000-0005-0000-0000-0000C9040000}"/>
    <cellStyle name="‡_Fitur KLIP_2001" xfId="1229" xr:uid="{00000000-0005-0000-0000-0000CA040000}"/>
    <cellStyle name="‡_Form TS_2004_1_Cps" xfId="1230" xr:uid="{00000000-0005-0000-0000-0000CB040000}"/>
    <cellStyle name="‡_Form TS_2004_1_LampND" xfId="1231" xr:uid="{00000000-0005-0000-0000-0000CC040000}"/>
    <cellStyle name="‡_form_usulan_rka99" xfId="1232" xr:uid="{00000000-0005-0000-0000-0000CD040000}"/>
    <cellStyle name="‡_form_usulan_rka99_Estimasi Des 2000" xfId="1233" xr:uid="{00000000-0005-0000-0000-0000CE040000}"/>
    <cellStyle name="‡_form_usulan_rka99_Estimasi Des 2000_HASIL ASSESMENT INVESTASI JT.2001 (1)" xfId="1234" xr:uid="{00000000-0005-0000-0000-0000CF040000}"/>
    <cellStyle name="‡_form_usulan_rka99_HASIL ASSESMENT INVESTASI JT.2001 (1)" xfId="1235" xr:uid="{00000000-0005-0000-0000-0000D0040000}"/>
    <cellStyle name="‡_form_usulan_rka99_SPPS0700-MN" xfId="1236" xr:uid="{00000000-0005-0000-0000-0000D1040000}"/>
    <cellStyle name="‡_form_usulan_rka99_SPPS0700-MN_HASIL ASSESMENT INVESTASI JT.2001 (1)" xfId="1237" xr:uid="{00000000-0005-0000-0000-0000D2040000}"/>
    <cellStyle name="‡_FormUji (1)" xfId="1238" xr:uid="{00000000-0005-0000-0000-0000D3040000}"/>
    <cellStyle name="‡_Juni-Minggu-4_real_phisik_06_pemb" xfId="1239" xr:uid="{00000000-0005-0000-0000-0000D4040000}"/>
    <cellStyle name="‡_JUST_SENTRAL_15M" xfId="1240" xr:uid="{00000000-0005-0000-0000-0000D5040000}"/>
    <cellStyle name="‡_JUST_SENTRAL_15M_april_01" xfId="1241" xr:uid="{00000000-0005-0000-0000-0000D6040000}"/>
    <cellStyle name="‡_KEBUT LIST PROJECT 2001" xfId="1242" xr:uid="{00000000-0005-0000-0000-0000D7040000}"/>
    <cellStyle name="‡_KEBUT LIST PROJECT 2001 JR" xfId="1243" xr:uid="{00000000-0005-0000-0000-0000D8040000}"/>
    <cellStyle name="‡_LampLUD" xfId="1244" xr:uid="{00000000-0005-0000-0000-0000D9040000}"/>
    <cellStyle name="‡_LUD" xfId="1245" xr:uid="{00000000-0005-0000-0000-0000DA040000}"/>
    <cellStyle name="‡_mon-t2001" xfId="1246" xr:uid="{00000000-0005-0000-0000-0000DB040000}"/>
    <cellStyle name="‡_NEGS" xfId="1247" xr:uid="{00000000-0005-0000-0000-0000DC040000}"/>
    <cellStyle name="‡_NEGS_1" xfId="1248" xr:uid="{00000000-0005-0000-0000-0000DD040000}"/>
    <cellStyle name="‡_NEGS_ANGGARAN  RKAP  JR TH. 2001" xfId="1249" xr:uid="{00000000-0005-0000-0000-0000DE040000}"/>
    <cellStyle name="‡_NEGS_BOOK1" xfId="1250" xr:uid="{00000000-0005-0000-0000-0000DF040000}"/>
    <cellStyle name="‡_NEGS_BOOK1_HASIL ASSESMENT INVESTASI JT.2001 (1)" xfId="1251" xr:uid="{00000000-0005-0000-0000-0000E0040000}"/>
    <cellStyle name="‡_NEGS_Estimasi Des 2000" xfId="1252" xr:uid="{00000000-0005-0000-0000-0000E1040000}"/>
    <cellStyle name="‡_NEGS_HASIL ASSESMENT INVESTASI JT.2001 (1)" xfId="1253" xr:uid="{00000000-0005-0000-0000-0000E2040000}"/>
    <cellStyle name="‡_NEGS_Pend2001-rata2-bedahari-2000-sar21814-pend-323-fix-new" xfId="1254" xr:uid="{00000000-0005-0000-0000-0000E3040000}"/>
    <cellStyle name="‡_NEGS_PERSONAL" xfId="1255" xr:uid="{00000000-0005-0000-0000-0000E4040000}"/>
    <cellStyle name="‡_NEGS_Rate 2000" xfId="1256" xr:uid="{00000000-0005-0000-0000-0000E5040000}"/>
    <cellStyle name="‡_NEGS_Rekap BoQ Capex MSOAN NAD Thn 2006" xfId="1257" xr:uid="{00000000-0005-0000-0000-0000E6040000}"/>
    <cellStyle name="‡_NEGS_SAP Ver 0 Revisi2 Sent VALUE.xls Chart 1" xfId="1258" xr:uid="{00000000-0005-0000-0000-0000E7040000}"/>
    <cellStyle name="‡_NEGS_SAP Ver 0 Revisi2 Sent VALUE.xls Chart 1-1" xfId="1259" xr:uid="{00000000-0005-0000-0000-0000E8040000}"/>
    <cellStyle name="‡_NEGS_SAP Ver 0 Revisi2 Sent VALUE.xls Chart 1-2" xfId="1260" xr:uid="{00000000-0005-0000-0000-0000E9040000}"/>
    <cellStyle name="‡_NEGS_SAP Ver 0 Revisi2 Sent VALUE.xls Chart 1-3" xfId="1261" xr:uid="{00000000-0005-0000-0000-0000EA040000}"/>
    <cellStyle name="‡_NEGS_SAP Ver 0 Revisi2 Sent VALUE.xls Chart 1-4" xfId="1262" xr:uid="{00000000-0005-0000-0000-0000EB040000}"/>
    <cellStyle name="‡_NEGS_SAP Ver 0 Revisi2 Sent VALUE.xls Chart 1-5" xfId="1263" xr:uid="{00000000-0005-0000-0000-0000EC040000}"/>
    <cellStyle name="‡_NEGS_Simulasi Produksi Pulsa v16" xfId="1264" xr:uid="{00000000-0005-0000-0000-0000ED040000}"/>
    <cellStyle name="‡_NEGS_simulasi rate-new" xfId="1265" xr:uid="{00000000-0005-0000-0000-0000EE040000}"/>
    <cellStyle name="‡_NEGS_SPPS0700-MN" xfId="1266" xr:uid="{00000000-0005-0000-0000-0000EF040000}"/>
    <cellStyle name="‡_NEGS_SPPS0700-MN_HASIL ASSESMENT INVESTASI JT.2001 (1)" xfId="1267" xr:uid="{00000000-0005-0000-0000-0000F0040000}"/>
    <cellStyle name="‡_NEGS_SPPS0700-MN-new" xfId="1268" xr:uid="{00000000-0005-0000-0000-0000F1040000}"/>
    <cellStyle name="‡_NEGS_SPPS0700-MN-new_HASIL ASSESMENT INVESTASI JT.2001 (1)" xfId="1269" xr:uid="{00000000-0005-0000-0000-0000F2040000}"/>
    <cellStyle name="‡_NEGS_Target LIS&amp;L252 2002 Corporate STTF 6040" xfId="1270" xr:uid="{00000000-0005-0000-0000-0000F3040000}"/>
    <cellStyle name="‡_NEGS_Target Pemasaran 2002 Per STO.xls Chart 1" xfId="1271" xr:uid="{00000000-0005-0000-0000-0000F4040000}"/>
    <cellStyle name="‡_NEGS_Target Pemasaran 2002 Per STO.xls Chart 1-1" xfId="1272" xr:uid="{00000000-0005-0000-0000-0000F5040000}"/>
    <cellStyle name="‡_NEGS_Target Pemasaran 2002 Per STO.xls Chart 1-2" xfId="1273" xr:uid="{00000000-0005-0000-0000-0000F6040000}"/>
    <cellStyle name="‡_NEGS_Target Pemasaran 2002 Per STO.xls Chart 1-3" xfId="1274" xr:uid="{00000000-0005-0000-0000-0000F7040000}"/>
    <cellStyle name="‡_NEGS_Target Pemasaran 2002 Per STO.xls Chart 1-4" xfId="1275" xr:uid="{00000000-0005-0000-0000-0000F8040000}"/>
    <cellStyle name="‡_NEGS_Target Pemasaran 2002 Per STO.xls Chart 1-5" xfId="1276" xr:uid="{00000000-0005-0000-0000-0000F9040000}"/>
    <cellStyle name="‡_OKPI" xfId="1277" xr:uid="{00000000-0005-0000-0000-0000FA040000}"/>
    <cellStyle name="‡_osp1_07_2000(SISKA)" xfId="1278" xr:uid="{00000000-0005-0000-0000-0000FB040000}"/>
    <cellStyle name="‡_PB TW 2002 Divre V.xls Chart 1" xfId="1279" xr:uid="{00000000-0005-0000-0000-0000FC040000}"/>
    <cellStyle name="‡_PB TW 2002 Divre V.xls Chart 2" xfId="1280" xr:uid="{00000000-0005-0000-0000-0000FD040000}"/>
    <cellStyle name="‡_PB TW 2002 Divre V.xls Chart 3" xfId="1281" xr:uid="{00000000-0005-0000-0000-0000FE040000}"/>
    <cellStyle name="‡_PB TW 2002 Divre V.xls Chart 4" xfId="1282" xr:uid="{00000000-0005-0000-0000-0000FF040000}"/>
    <cellStyle name="‡_PENGAWASAN PPM-MARET2001" xfId="1283" xr:uid="{00000000-0005-0000-0000-000000050000}"/>
    <cellStyle name="‡_PENGAWASAN PPM-MARET2001_april_01" xfId="1284" xr:uid="{00000000-0005-0000-0000-000001050000}"/>
    <cellStyle name="‡_PLDT" xfId="1285" xr:uid="{00000000-0005-0000-0000-000002050000}"/>
    <cellStyle name="‡_real_inves_06_2001_web" xfId="1286" xr:uid="{00000000-0005-0000-0000-000003050000}"/>
    <cellStyle name="‡_REKAP  JARKAB  2001" xfId="1287" xr:uid="{00000000-0005-0000-0000-000004050000}"/>
    <cellStyle name="‡_REKAP  JT  CAMAR  TH. 2001 BARU" xfId="1288" xr:uid="{00000000-0005-0000-0000-000005050000}"/>
    <cellStyle name="‡_Rekap BoQ Capex MSOAN NAD Thn 2006" xfId="1289" xr:uid="{00000000-0005-0000-0000-000006050000}"/>
    <cellStyle name="‡_Rekap Invest" xfId="1290" xr:uid="{00000000-0005-0000-0000-000007050000}"/>
    <cellStyle name="‡_REKAP SISFO BEBAN-INVEST AKHIR" xfId="1291" xr:uid="{00000000-0005-0000-0000-000008050000}"/>
    <cellStyle name="‡_REKAP SISFO BEBAN-INVEST AKHIR_Book1" xfId="1292" xr:uid="{00000000-0005-0000-0000-000009050000}"/>
    <cellStyle name="‡_REKAP SISFO BEBAN-INVEST AKHIR_PERSETUJUAN JT 2001" xfId="1293" xr:uid="{00000000-0005-0000-0000-00000A050000}"/>
    <cellStyle name="‡_RKAP 2002 FINAL F" xfId="1294" xr:uid="{00000000-0005-0000-0000-00000B050000}"/>
    <cellStyle name="‡_Roll Out POTS Divre V 2001 cab 20% mas" xfId="1295" xr:uid="{00000000-0005-0000-0000-00000C050000}"/>
    <cellStyle name="‡_SAP Ver 0 Revisi2 Sent VALUE.xls Chart 1" xfId="1296" xr:uid="{00000000-0005-0000-0000-00000D050000}"/>
    <cellStyle name="‡_SAP Ver 0 Revisi2 Sent VALUE.xls Chart 1-1" xfId="1297" xr:uid="{00000000-0005-0000-0000-00000E050000}"/>
    <cellStyle name="‡_SAP Ver 0 Revisi2 Sent VALUE.xls Chart 1-2" xfId="1298" xr:uid="{00000000-0005-0000-0000-00000F050000}"/>
    <cellStyle name="‡_SAP Ver 0 Revisi2 Sent VALUE.xls Chart 1-3" xfId="1299" xr:uid="{00000000-0005-0000-0000-000010050000}"/>
    <cellStyle name="‡_SAP Ver 0 Revisi2 Sent VALUE.xls Chart 1-4" xfId="1300" xr:uid="{00000000-0005-0000-0000-000011050000}"/>
    <cellStyle name="‡_SAP Ver 0 Revisi2 Sent VALUE.xls Chart 1-5" xfId="1301" xr:uid="{00000000-0005-0000-0000-000012050000}"/>
    <cellStyle name="‡_Simulasi Produksi Pulsa v16" xfId="1302" xr:uid="{00000000-0005-0000-0000-000013050000}"/>
    <cellStyle name="‡_SPPS_JUL00" xfId="1303" xr:uid="{00000000-0005-0000-0000-000014050000}"/>
    <cellStyle name="‡_STA-DRP" xfId="1304" xr:uid="{00000000-0005-0000-0000-000015050000}"/>
    <cellStyle name="‡_STA-DRP__OKUPANSI JT 'A' 040400" xfId="1305" xr:uid="{00000000-0005-0000-0000-000016050000}"/>
    <cellStyle name="‡_STA-DRP__OKUPANSI JT 'A' 2000 (EDIT)" xfId="1306" xr:uid="{00000000-0005-0000-0000-000017050000}"/>
    <cellStyle name="‡_STA-DRP_9809-gar" xfId="1307" xr:uid="{00000000-0005-0000-0000-000018050000}"/>
    <cellStyle name="‡_STA-DRP_9809-gar_april_01" xfId="1308" xr:uid="{00000000-0005-0000-0000-000019050000}"/>
    <cellStyle name="‡_STA-DRP_9809-gar_real_inves_06_2001_web" xfId="1309" xr:uid="{00000000-0005-0000-0000-00001A050000}"/>
    <cellStyle name="‡_STA-DRP_aki rural" xfId="1310" xr:uid="{00000000-0005-0000-0000-00001B050000}"/>
    <cellStyle name="‡_STA-DRP_april_01" xfId="1311" xr:uid="{00000000-0005-0000-0000-00001C050000}"/>
    <cellStyle name="‡_STA-DRP_BCOPSARokt.xls Chart 5" xfId="1312" xr:uid="{00000000-0005-0000-0000-00001D050000}"/>
    <cellStyle name="‡_STA-DRP_BCOPSARokt.xls Chart 5_april_01" xfId="1313" xr:uid="{00000000-0005-0000-0000-00001E050000}"/>
    <cellStyle name="‡_STA-DRP_BCOPSARokt.xls Chart 5_real_inves_06_2001_web" xfId="1314" xr:uid="{00000000-0005-0000-0000-00001F050000}"/>
    <cellStyle name="‡_STA-DRP_BCOPSARokt.xls Chart 6" xfId="1315" xr:uid="{00000000-0005-0000-0000-000020050000}"/>
    <cellStyle name="‡_STA-DRP_BCOPSARokt.xls Chart 6_april_01" xfId="1316" xr:uid="{00000000-0005-0000-0000-000021050000}"/>
    <cellStyle name="‡_STA-DRP_BCOPSARokt.xls Chart 6_real_inves_06_2001_web" xfId="1317" xr:uid="{00000000-0005-0000-0000-000022050000}"/>
    <cellStyle name="‡_STA-DRP_BCOPSARokt.xls Chart 7" xfId="1318" xr:uid="{00000000-0005-0000-0000-000023050000}"/>
    <cellStyle name="‡_STA-DRP_BCOPSARokt.xls Chart 7_april_01" xfId="1319" xr:uid="{00000000-0005-0000-0000-000024050000}"/>
    <cellStyle name="‡_STA-DRP_BCOPSARokt.xls Chart 7_real_inves_06_2001_web" xfId="1320" xr:uid="{00000000-0005-0000-0000-000025050000}"/>
    <cellStyle name="‡_STA-DRP_BCOPSARokt.xls Chart 8" xfId="1321" xr:uid="{00000000-0005-0000-0000-000026050000}"/>
    <cellStyle name="‡_STA-DRP_BCOPSARokt.xls Chart 8_april_01" xfId="1322" xr:uid="{00000000-0005-0000-0000-000027050000}"/>
    <cellStyle name="‡_STA-DRP_BCOPSARokt.xls Chart 8_real_inves_06_2001_web" xfId="1323" xr:uid="{00000000-0005-0000-0000-000028050000}"/>
    <cellStyle name="‡_STA-DRP_BIAP-ASA" xfId="1324" xr:uid="{00000000-0005-0000-0000-000029050000}"/>
    <cellStyle name="‡_STA-DRP_BIAP-ASA_BOOK1" xfId="1325" xr:uid="{00000000-0005-0000-0000-00002A050000}"/>
    <cellStyle name="‡_STA-DRP_BIAP-ASA_BOOK1_1" xfId="1326" xr:uid="{00000000-0005-0000-0000-00002B050000}"/>
    <cellStyle name="‡_STA-DRP_BIAP-ASA_BOOK1_SPPS0700-MN" xfId="1327" xr:uid="{00000000-0005-0000-0000-00002C050000}"/>
    <cellStyle name="‡_STA-DRP_BIAP-ASA_BOOK1_SPPS0700-MN_HASIL ASSESMENT INVESTASI JT.2001 (1)" xfId="1328" xr:uid="{00000000-0005-0000-0000-00002D050000}"/>
    <cellStyle name="‡_STA-DRP_BIAP-ASA_BOOK1_SPPS0700-MN-new" xfId="1329" xr:uid="{00000000-0005-0000-0000-00002E050000}"/>
    <cellStyle name="‡_STA-DRP_BIAP-ASA_BOOK1_SPPS0700-MN-new_HASIL ASSESMENT INVESTASI JT.2001 (1)" xfId="1330" xr:uid="{00000000-0005-0000-0000-00002F050000}"/>
    <cellStyle name="‡_STA-DRP_BIAP-ASA_form_usulan_rka99" xfId="1331" xr:uid="{00000000-0005-0000-0000-000030050000}"/>
    <cellStyle name="‡_STA-DRP_BIAP-ASA_FORM1-4-5" xfId="1332" xr:uid="{00000000-0005-0000-0000-000031050000}"/>
    <cellStyle name="‡_STA-DRP_BIAP-ASA_LampLUD" xfId="1333" xr:uid="{00000000-0005-0000-0000-000032050000}"/>
    <cellStyle name="‡_STA-DRP_BIAP-ASA_NEGS" xfId="1334" xr:uid="{00000000-0005-0000-0000-000033050000}"/>
    <cellStyle name="‡_STA-DRP_BIAP-ASA_Rekap BoQ Capex MSOAN NAD Thn 2006" xfId="1335" xr:uid="{00000000-0005-0000-0000-000034050000}"/>
    <cellStyle name="‡_STA-DRP_BIAP-ASA_SPPS_JUL00" xfId="1336" xr:uid="{00000000-0005-0000-0000-000035050000}"/>
    <cellStyle name="‡_STA-DRP_BIDANG" xfId="1337" xr:uid="{00000000-0005-0000-0000-000036050000}"/>
    <cellStyle name="‡_STA-DRP_BIDANG_BIAP (2)" xfId="1338" xr:uid="{00000000-0005-0000-0000-000037050000}"/>
    <cellStyle name="‡_STA-DRP_BIDANG_BIAP (2)_pldt" xfId="1339" xr:uid="{00000000-0005-0000-0000-000038050000}"/>
    <cellStyle name="‡_STA-DRP_BIDANG_BIAP (2)_wco99" xfId="1340" xr:uid="{00000000-0005-0000-0000-000039050000}"/>
    <cellStyle name="‡_STA-DRP_BIDANG_BOOK1" xfId="1341" xr:uid="{00000000-0005-0000-0000-00003A050000}"/>
    <cellStyle name="‡_STA-DRP_BIDANG_BOOK1_1" xfId="1342" xr:uid="{00000000-0005-0000-0000-00003B050000}"/>
    <cellStyle name="‡_STA-DRP_BIDANG_BOOK1_SPPS0700-MN" xfId="1343" xr:uid="{00000000-0005-0000-0000-00003C050000}"/>
    <cellStyle name="‡_STA-DRP_BIDANG_BOOK1_SPPS0700-MN_HASIL ASSESMENT INVESTASI JT.2001 (1)" xfId="1344" xr:uid="{00000000-0005-0000-0000-00003D050000}"/>
    <cellStyle name="‡_STA-DRP_BIDANG_BOOK1_SPPS0700-MN-new" xfId="1345" xr:uid="{00000000-0005-0000-0000-00003E050000}"/>
    <cellStyle name="‡_STA-DRP_BIDANG_BOOK1_SPPS0700-MN-new_HASIL ASSESMENT INVESTASI JT.2001 (1)" xfId="1346" xr:uid="{00000000-0005-0000-0000-00003F050000}"/>
    <cellStyle name="‡_STA-DRP_BIDANG_BUL-AREA" xfId="1347" xr:uid="{00000000-0005-0000-0000-000040050000}"/>
    <cellStyle name="‡_STA-DRP_BIDANG_form_usulan_rka99" xfId="1348" xr:uid="{00000000-0005-0000-0000-000041050000}"/>
    <cellStyle name="‡_STA-DRP_BIDANG_FORM1-4-5" xfId="1349" xr:uid="{00000000-0005-0000-0000-000042050000}"/>
    <cellStyle name="‡_STA-DRP_BIDANG_LampLUD" xfId="1350" xr:uid="{00000000-0005-0000-0000-000043050000}"/>
    <cellStyle name="‡_STA-DRP_BIDANG_NEGS" xfId="1351" xr:uid="{00000000-0005-0000-0000-000044050000}"/>
    <cellStyle name="‡_STA-DRP_BIDANG_ORDIVISI" xfId="1352" xr:uid="{00000000-0005-0000-0000-000045050000}"/>
    <cellStyle name="‡_STA-DRP_BIDANG_ORDIVISI_pldt" xfId="1353" xr:uid="{00000000-0005-0000-0000-000046050000}"/>
    <cellStyle name="‡_STA-DRP_BIDANG_ORDIVISI_wco99" xfId="1354" xr:uid="{00000000-0005-0000-0000-000047050000}"/>
    <cellStyle name="‡_STA-DRP_BIDANG_PENAP" xfId="1355" xr:uid="{00000000-0005-0000-0000-000048050000}"/>
    <cellStyle name="‡_STA-DRP_BIDANG_PENAP (2)" xfId="1356" xr:uid="{00000000-0005-0000-0000-000049050000}"/>
    <cellStyle name="‡_STA-DRP_BIDANG_PENAP (2)_pldt" xfId="1357" xr:uid="{00000000-0005-0000-0000-00004A050000}"/>
    <cellStyle name="‡_STA-DRP_BIDANG_PENAP (2)_wco99" xfId="1358" xr:uid="{00000000-0005-0000-0000-00004B050000}"/>
    <cellStyle name="‡_STA-DRP_BIDANG_PENAP (3)" xfId="1359" xr:uid="{00000000-0005-0000-0000-00004C050000}"/>
    <cellStyle name="‡_STA-DRP_BIDANG_PENAP (3)_wco99" xfId="1360" xr:uid="{00000000-0005-0000-0000-00004D050000}"/>
    <cellStyle name="‡_STA-DRP_BIDANG_PENAP_1" xfId="1361" xr:uid="{00000000-0005-0000-0000-00004E050000}"/>
    <cellStyle name="‡_STA-DRP_BIDANG_pldt" xfId="1362" xr:uid="{00000000-0005-0000-0000-00004F050000}"/>
    <cellStyle name="‡_STA-DRP_BIDANG_Rekap BoQ Capex MSOAN NAD Thn 2006" xfId="1363" xr:uid="{00000000-0005-0000-0000-000050050000}"/>
    <cellStyle name="‡_STA-DRP_BIDANG_REKBIDIV" xfId="1364" xr:uid="{00000000-0005-0000-0000-000051050000}"/>
    <cellStyle name="‡_STA-DRP_BIDANG_REKBIDIV_pldt" xfId="1365" xr:uid="{00000000-0005-0000-0000-000052050000}"/>
    <cellStyle name="‡_STA-DRP_BIDANG_REKBIDIV_wco99" xfId="1366" xr:uid="{00000000-0005-0000-0000-000053050000}"/>
    <cellStyle name="‡_STA-DRP_BIDANG_REKPEN" xfId="1367" xr:uid="{00000000-0005-0000-0000-000054050000}"/>
    <cellStyle name="‡_STA-DRP_BIDANG_REKPENDIV" xfId="1368" xr:uid="{00000000-0005-0000-0000-000055050000}"/>
    <cellStyle name="‡_STA-DRP_BIDANG_REKPENDIV_pldt" xfId="1369" xr:uid="{00000000-0005-0000-0000-000056050000}"/>
    <cellStyle name="‡_STA-DRP_BIDANG_REKPENDIV_wco99" xfId="1370" xr:uid="{00000000-0005-0000-0000-000057050000}"/>
    <cellStyle name="‡_STA-DRP_BIDANG_SPPS_JUL00" xfId="1371" xr:uid="{00000000-0005-0000-0000-000058050000}"/>
    <cellStyle name="‡_STA-DRP_BOOK1" xfId="1372" xr:uid="{00000000-0005-0000-0000-000059050000}"/>
    <cellStyle name="‡_STA-DRP_BOOK1_1" xfId="1373" xr:uid="{00000000-0005-0000-0000-00005A050000}"/>
    <cellStyle name="‡_STA-DRP_BOOK1_1_ANGGARAN  RKAP  JR TH. 2001" xfId="1374" xr:uid="{00000000-0005-0000-0000-00005B050000}"/>
    <cellStyle name="‡_STA-DRP_BOOK1_1_HASIL ASSESMENT INVESTASI JT.2001 (1)" xfId="1375" xr:uid="{00000000-0005-0000-0000-00005C050000}"/>
    <cellStyle name="‡_STA-DRP_BOOK1_2" xfId="1376" xr:uid="{00000000-0005-0000-0000-00005D050000}"/>
    <cellStyle name="‡_STA-DRP_BOOK1_2_ANGGARAN  RKAP  JR TH. 2001" xfId="1377" xr:uid="{00000000-0005-0000-0000-00005E050000}"/>
    <cellStyle name="‡_STA-DRP_BOOK1_2_april_01" xfId="1378" xr:uid="{00000000-0005-0000-0000-00005F050000}"/>
    <cellStyle name="‡_STA-DRP_BOOK1_2_HASIL ASSESMENT INVESTASI JT.2001 (1)" xfId="1379" xr:uid="{00000000-0005-0000-0000-000060050000}"/>
    <cellStyle name="‡_STA-DRP_BOOK1_3" xfId="1380" xr:uid="{00000000-0005-0000-0000-000061050000}"/>
    <cellStyle name="‡_STA-DRP_BOOK1_ANGGARAN  RKAP  JR TH. 2001" xfId="1381" xr:uid="{00000000-0005-0000-0000-000062050000}"/>
    <cellStyle name="‡_STA-DRP_BOOK1_BOOK1" xfId="1382" xr:uid="{00000000-0005-0000-0000-000063050000}"/>
    <cellStyle name="‡_STA-DRP_BOOK1_Distribusi Tgt Opr 2003 Rev Flexy - Pembangunan0" xfId="1383" xr:uid="{00000000-0005-0000-0000-000064050000}"/>
    <cellStyle name="‡_STA-DRP_BOOK1_Form TS_2004_1_Cps" xfId="1384" xr:uid="{00000000-0005-0000-0000-000065050000}"/>
    <cellStyle name="‡_STA-DRP_BOOK1_Form TS_2004_1_LampND" xfId="1385" xr:uid="{00000000-0005-0000-0000-000066050000}"/>
    <cellStyle name="‡_STA-DRP_BOOK1_HASIL ASSESMENT INVESTASI JT.2001 (1)" xfId="1386" xr:uid="{00000000-0005-0000-0000-000067050000}"/>
    <cellStyle name="‡_STA-DRP_BOOK1_LUD" xfId="1387" xr:uid="{00000000-0005-0000-0000-000068050000}"/>
    <cellStyle name="‡_STA-DRP_BOOK1_OKPI" xfId="1388" xr:uid="{00000000-0005-0000-0000-000069050000}"/>
    <cellStyle name="‡_STA-DRP_BOOK1_PB TW 2002 Divre V.xls Chart 1" xfId="1389" xr:uid="{00000000-0005-0000-0000-00006A050000}"/>
    <cellStyle name="‡_STA-DRP_BOOK1_PB TW 2002 Divre V.xls Chart 2" xfId="1390" xr:uid="{00000000-0005-0000-0000-00006B050000}"/>
    <cellStyle name="‡_STA-DRP_BOOK1_PB TW 2002 Divre V.xls Chart 3" xfId="1391" xr:uid="{00000000-0005-0000-0000-00006C050000}"/>
    <cellStyle name="‡_STA-DRP_BOOK1_PB TW 2002 Divre V.xls Chart 4" xfId="1392" xr:uid="{00000000-0005-0000-0000-00006D050000}"/>
    <cellStyle name="‡_STA-DRP_BOOK1_PLDT" xfId="1393" xr:uid="{00000000-0005-0000-0000-00006E050000}"/>
    <cellStyle name="‡_STA-DRP_BOOK1_real_inves_06_2001_web" xfId="1394" xr:uid="{00000000-0005-0000-0000-00006F050000}"/>
    <cellStyle name="‡_STA-DRP_BOOK1_RKAP-2001_divre2" xfId="1395" xr:uid="{00000000-0005-0000-0000-000070050000}"/>
    <cellStyle name="‡_STA-DRP_BOOK1_Roll Out POTS Divre V 2001 cab 20% mas" xfId="1396" xr:uid="{00000000-0005-0000-0000-000071050000}"/>
    <cellStyle name="‡_STA-DRP_BOOK1_Roll Out POTS Divre V 2001 cab 20% mas_april_01" xfId="1397" xr:uid="{00000000-0005-0000-0000-000072050000}"/>
    <cellStyle name="‡_STA-DRP_BOOK1_SAP Ver 0 Revisi2 Sent VALUE.xls Chart 1" xfId="1398" xr:uid="{00000000-0005-0000-0000-000073050000}"/>
    <cellStyle name="‡_STA-DRP_BOOK1_SAP Ver 0 Revisi2 Sent VALUE.xls Chart 1-1" xfId="1399" xr:uid="{00000000-0005-0000-0000-000074050000}"/>
    <cellStyle name="‡_STA-DRP_BOOK1_SAP Ver 0 Revisi2 Sent VALUE.xls Chart 1-2" xfId="1400" xr:uid="{00000000-0005-0000-0000-000075050000}"/>
    <cellStyle name="‡_STA-DRP_BOOK1_SAP Ver 0 Revisi2 Sent VALUE.xls Chart 1-3" xfId="1401" xr:uid="{00000000-0005-0000-0000-000076050000}"/>
    <cellStyle name="‡_STA-DRP_BOOK1_SAP Ver 0 Revisi2 Sent VALUE.xls Chart 1-4" xfId="1402" xr:uid="{00000000-0005-0000-0000-000077050000}"/>
    <cellStyle name="‡_STA-DRP_BOOK1_SAP Ver 0 Revisi2 Sent VALUE.xls Chart 1-5" xfId="1403" xr:uid="{00000000-0005-0000-0000-000078050000}"/>
    <cellStyle name="‡_STA-DRP_BOOK1_Simulasi Produksi Pulsa v16" xfId="1404" xr:uid="{00000000-0005-0000-0000-000079050000}"/>
    <cellStyle name="‡_STA-DRP_BOOK1_SPPS_JUL00" xfId="1405" xr:uid="{00000000-0005-0000-0000-00007A050000}"/>
    <cellStyle name="‡_STA-DRP_BOOK1_SPPS0700-MN" xfId="1406" xr:uid="{00000000-0005-0000-0000-00007B050000}"/>
    <cellStyle name="‡_STA-DRP_BOOK1_SPPS0700-MN-new" xfId="1407" xr:uid="{00000000-0005-0000-0000-00007C050000}"/>
    <cellStyle name="‡_STA-DRP_BOOK1_Target LIS&amp;L252 2002 Corporate STTF 6040" xfId="1408" xr:uid="{00000000-0005-0000-0000-00007D050000}"/>
    <cellStyle name="‡_STA-DRP_BOOK1_Target Pemasaran 2002 Per STO.xls Chart 1" xfId="1409" xr:uid="{00000000-0005-0000-0000-00007E050000}"/>
    <cellStyle name="‡_STA-DRP_BOOK1_Target Pemasaran 2002 Per STO.xls Chart 1-1" xfId="1410" xr:uid="{00000000-0005-0000-0000-00007F050000}"/>
    <cellStyle name="‡_STA-DRP_BOOK1_Target Pemasaran 2002 Per STO.xls Chart 1-2" xfId="1411" xr:uid="{00000000-0005-0000-0000-000080050000}"/>
    <cellStyle name="‡_STA-DRP_BOOK1_Target Pemasaran 2002 Per STO.xls Chart 1-3" xfId="1412" xr:uid="{00000000-0005-0000-0000-000081050000}"/>
    <cellStyle name="‡_STA-DRP_BOOK1_Target Pemasaran 2002 Per STO.xls Chart 1-4" xfId="1413" xr:uid="{00000000-0005-0000-0000-000082050000}"/>
    <cellStyle name="‡_STA-DRP_BOOK1_Target Pemasaran 2002 Per STO.xls Chart 1-5" xfId="1414" xr:uid="{00000000-0005-0000-0000-000083050000}"/>
    <cellStyle name="‡_STA-DRP_BOOK1_Target_D04_final" xfId="1415" xr:uid="{00000000-0005-0000-0000-000084050000}"/>
    <cellStyle name="‡_STA-DRP_BOOK1_TS D07 Retarget-selesai 13 APRIL 2004" xfId="1416" xr:uid="{00000000-0005-0000-0000-000085050000}"/>
    <cellStyle name="‡_STA-DRP_BOOK1_TS_2004_isiver_1" xfId="1417" xr:uid="{00000000-0005-0000-0000-000086050000}"/>
    <cellStyle name="‡_STA-DRP_BOOK1_TS-BISNIS-D4-2003" xfId="1418" xr:uid="{00000000-0005-0000-0000-000087050000}"/>
    <cellStyle name="‡_STA-DRP_BOOK1_TS-OKPI-DIVRE 2-2004_kes_final" xfId="1419" xr:uid="{00000000-0005-0000-0000-000088050000}"/>
    <cellStyle name="‡_STA-DRP_BOOK1_TS-OKPI-DIVRE-2003" xfId="1420" xr:uid="{00000000-0005-0000-0000-000089050000}"/>
    <cellStyle name="‡_STA-DRP_BOOK1_USUL INVES 2002 DG REVENUE" xfId="1421" xr:uid="{00000000-0005-0000-0000-00008A050000}"/>
    <cellStyle name="‡_STA-DRP_BOOK1_Usulan_Investasi_2002_divre5" xfId="1422" xr:uid="{00000000-0005-0000-0000-00008B050000}"/>
    <cellStyle name="‡_STA-DRP_DAFTAR REKAP JT USULAN BARU" xfId="1423" xr:uid="{00000000-0005-0000-0000-00008C050000}"/>
    <cellStyle name="‡_STA-DRP_Distribusi Tgt Opr 2003 Rev Flexy - Pembangunan0" xfId="1424" xr:uid="{00000000-0005-0000-0000-00008D050000}"/>
    <cellStyle name="‡_STA-DRP_EIT 10 AGT 2000" xfId="1425" xr:uid="{00000000-0005-0000-0000-00008E050000}"/>
    <cellStyle name="‡_STA-DRP_ESTIM4" xfId="1426" xr:uid="{00000000-0005-0000-0000-00008F050000}"/>
    <cellStyle name="‡_STA-DRP_ESTIM4_Rekap BoQ Capex MSOAN NAD Thn 2006" xfId="1427" xr:uid="{00000000-0005-0000-0000-000090050000}"/>
    <cellStyle name="‡_STA-DRP_ESTIMASI_RKA_2002_Rev ws" xfId="1428" xr:uid="{00000000-0005-0000-0000-000091050000}"/>
    <cellStyle name="‡_STA-DRP_Fitur KLIP_2001" xfId="1429" xr:uid="{00000000-0005-0000-0000-000092050000}"/>
    <cellStyle name="‡_STA-DRP_Form TS_2004_1_Cps" xfId="1430" xr:uid="{00000000-0005-0000-0000-000093050000}"/>
    <cellStyle name="‡_STA-DRP_Form TS_2004_1_LampND" xfId="1431" xr:uid="{00000000-0005-0000-0000-000094050000}"/>
    <cellStyle name="‡_STA-DRP_form_usulan_rka99" xfId="1432" xr:uid="{00000000-0005-0000-0000-000095050000}"/>
    <cellStyle name="‡_STA-DRP_form_usulan_rka99_Estimasi Des 2000" xfId="1433" xr:uid="{00000000-0005-0000-0000-000096050000}"/>
    <cellStyle name="‡_STA-DRP_form_usulan_rka99_Estimasi Des 2000_HASIL ASSESMENT INVESTASI JT.2001 (1)" xfId="1434" xr:uid="{00000000-0005-0000-0000-000097050000}"/>
    <cellStyle name="‡_STA-DRP_form_usulan_rka99_HASIL ASSESMENT INVESTASI JT.2001 (1)" xfId="1435" xr:uid="{00000000-0005-0000-0000-000098050000}"/>
    <cellStyle name="‡_STA-DRP_form_usulan_rka99_SPPS0700-MN" xfId="1436" xr:uid="{00000000-0005-0000-0000-000099050000}"/>
    <cellStyle name="‡_STA-DRP_form_usulan_rka99_SPPS0700-MN_HASIL ASSESMENT INVESTASI JT.2001 (1)" xfId="1437" xr:uid="{00000000-0005-0000-0000-00009A050000}"/>
    <cellStyle name="‡_STA-DRP_FormUji (1)" xfId="1438" xr:uid="{00000000-0005-0000-0000-00009B050000}"/>
    <cellStyle name="‡_STA-DRP_Juni-Minggu-4_real_phisik_06_pemb" xfId="1439" xr:uid="{00000000-0005-0000-0000-00009C050000}"/>
    <cellStyle name="‡_STA-DRP_JUST_SENTRAL_15M" xfId="1440" xr:uid="{00000000-0005-0000-0000-00009D050000}"/>
    <cellStyle name="‡_STA-DRP_JUST_SENTRAL_15M_april_01" xfId="1441" xr:uid="{00000000-0005-0000-0000-00009E050000}"/>
    <cellStyle name="‡_STA-DRP_KEBUT LIST PROJECT 2001" xfId="1442" xr:uid="{00000000-0005-0000-0000-00009F050000}"/>
    <cellStyle name="‡_STA-DRP_KEBUT LIST PROJECT 2001 JR" xfId="1443" xr:uid="{00000000-0005-0000-0000-0000A0050000}"/>
    <cellStyle name="‡_STA-DRP_LampLUD" xfId="1444" xr:uid="{00000000-0005-0000-0000-0000A1050000}"/>
    <cellStyle name="‡_STA-DRP_laroux" xfId="1445" xr:uid="{00000000-0005-0000-0000-0000A2050000}"/>
    <cellStyle name="‡_STA-DRP_laroux_ANGGARAN  RKAP  JR TH. 2001" xfId="1446" xr:uid="{00000000-0005-0000-0000-0000A3050000}"/>
    <cellStyle name="‡_STA-DRP_laroux_BOOK1" xfId="1447" xr:uid="{00000000-0005-0000-0000-0000A4050000}"/>
    <cellStyle name="‡_STA-DRP_laroux_BOOK1_HASIL ASSESMENT INVESTASI JT.2001 (1)" xfId="1448" xr:uid="{00000000-0005-0000-0000-0000A5050000}"/>
    <cellStyle name="‡_STA-DRP_laroux_Estimasi Des 2000" xfId="1449" xr:uid="{00000000-0005-0000-0000-0000A6050000}"/>
    <cellStyle name="‡_STA-DRP_laroux_HASIL ASSESMENT INVESTASI JT.2001 (1)" xfId="1450" xr:uid="{00000000-0005-0000-0000-0000A7050000}"/>
    <cellStyle name="‡_STA-DRP_laroux_NEGS" xfId="1451" xr:uid="{00000000-0005-0000-0000-0000A8050000}"/>
    <cellStyle name="‡_STA-DRP_laroux_NEGS_ANGGARAN  RKAP  JR TH. 2001" xfId="1452" xr:uid="{00000000-0005-0000-0000-0000A9050000}"/>
    <cellStyle name="‡_STA-DRP_laroux_NEGS_Estimasi Des 2000" xfId="1453" xr:uid="{00000000-0005-0000-0000-0000AA050000}"/>
    <cellStyle name="‡_STA-DRP_laroux_NEGS_HASIL ASSESMENT INVESTASI JT.2001 (1)" xfId="1454" xr:uid="{00000000-0005-0000-0000-0000AB050000}"/>
    <cellStyle name="‡_STA-DRP_laroux_NEGS_Pend2001-rata2-bedahari-2000-sar21814-pend-323-fix-new" xfId="1455" xr:uid="{00000000-0005-0000-0000-0000AC050000}"/>
    <cellStyle name="‡_STA-DRP_laroux_NEGS_Rate 2000" xfId="1456" xr:uid="{00000000-0005-0000-0000-0000AD050000}"/>
    <cellStyle name="‡_STA-DRP_laroux_NEGS_Rekap BoQ Capex MSOAN NAD Thn 2006" xfId="1457" xr:uid="{00000000-0005-0000-0000-0000AE050000}"/>
    <cellStyle name="‡_STA-DRP_laroux_NEGS_SAP Ver 0 Revisi2 Sent VALUE.xls Chart 1" xfId="1458" xr:uid="{00000000-0005-0000-0000-0000AF050000}"/>
    <cellStyle name="‡_STA-DRP_laroux_NEGS_SAP Ver 0 Revisi2 Sent VALUE.xls Chart 1-1" xfId="1459" xr:uid="{00000000-0005-0000-0000-0000B0050000}"/>
    <cellStyle name="‡_STA-DRP_laroux_NEGS_SAP Ver 0 Revisi2 Sent VALUE.xls Chart 1-2" xfId="1460" xr:uid="{00000000-0005-0000-0000-0000B1050000}"/>
    <cellStyle name="‡_STA-DRP_laroux_NEGS_SAP Ver 0 Revisi2 Sent VALUE.xls Chart 1-3" xfId="1461" xr:uid="{00000000-0005-0000-0000-0000B2050000}"/>
    <cellStyle name="‡_STA-DRP_laroux_NEGS_SAP Ver 0 Revisi2 Sent VALUE.xls Chart 1-4" xfId="1462" xr:uid="{00000000-0005-0000-0000-0000B3050000}"/>
    <cellStyle name="‡_STA-DRP_laroux_NEGS_SAP Ver 0 Revisi2 Sent VALUE.xls Chart 1-5" xfId="1463" xr:uid="{00000000-0005-0000-0000-0000B4050000}"/>
    <cellStyle name="‡_STA-DRP_laroux_NEGS_Simulasi Produksi Pulsa v16" xfId="1464" xr:uid="{00000000-0005-0000-0000-0000B5050000}"/>
    <cellStyle name="‡_STA-DRP_laroux_NEGS_simulasi rate-new" xfId="1465" xr:uid="{00000000-0005-0000-0000-0000B6050000}"/>
    <cellStyle name="‡_STA-DRP_laroux_NEGS_SPPS0700-MN" xfId="1466" xr:uid="{00000000-0005-0000-0000-0000B7050000}"/>
    <cellStyle name="‡_STA-DRP_laroux_NEGS_SPPS0700-MN_HASIL ASSESMENT INVESTASI JT.2001 (1)" xfId="1467" xr:uid="{00000000-0005-0000-0000-0000B8050000}"/>
    <cellStyle name="‡_STA-DRP_laroux_NEGS_SPPS0700-MN-new" xfId="1468" xr:uid="{00000000-0005-0000-0000-0000B9050000}"/>
    <cellStyle name="‡_STA-DRP_laroux_NEGS_SPPS0700-MN-new_HASIL ASSESMENT INVESTASI JT.2001 (1)" xfId="1469" xr:uid="{00000000-0005-0000-0000-0000BA050000}"/>
    <cellStyle name="‡_STA-DRP_laroux_NEGS_Target LIS&amp;L252 2002 Corporate STTF 6040" xfId="1470" xr:uid="{00000000-0005-0000-0000-0000BB050000}"/>
    <cellStyle name="‡_STA-DRP_laroux_NEGS_Target Pemasaran 2002 Per STO.xls Chart 1" xfId="1471" xr:uid="{00000000-0005-0000-0000-0000BC050000}"/>
    <cellStyle name="‡_STA-DRP_laroux_NEGS_Target Pemasaran 2002 Per STO.xls Chart 1-1" xfId="1472" xr:uid="{00000000-0005-0000-0000-0000BD050000}"/>
    <cellStyle name="‡_STA-DRP_laroux_NEGS_Target Pemasaran 2002 Per STO.xls Chart 1-2" xfId="1473" xr:uid="{00000000-0005-0000-0000-0000BE050000}"/>
    <cellStyle name="‡_STA-DRP_laroux_NEGS_Target Pemasaran 2002 Per STO.xls Chart 1-3" xfId="1474" xr:uid="{00000000-0005-0000-0000-0000BF050000}"/>
    <cellStyle name="‡_STA-DRP_laroux_NEGS_Target Pemasaran 2002 Per STO.xls Chart 1-4" xfId="1475" xr:uid="{00000000-0005-0000-0000-0000C0050000}"/>
    <cellStyle name="‡_STA-DRP_laroux_NEGS_Target Pemasaran 2002 Per STO.xls Chart 1-5" xfId="1476" xr:uid="{00000000-0005-0000-0000-0000C1050000}"/>
    <cellStyle name="‡_STA-DRP_laroux_Pend2001-rata2-bedahari-2000-sar21814-pend-323-fix-new" xfId="1477" xr:uid="{00000000-0005-0000-0000-0000C2050000}"/>
    <cellStyle name="‡_STA-DRP_laroux_PERSONAL" xfId="1478" xr:uid="{00000000-0005-0000-0000-0000C3050000}"/>
    <cellStyle name="‡_STA-DRP_laroux_PERSONAL_BOOK1" xfId="1479" xr:uid="{00000000-0005-0000-0000-0000C4050000}"/>
    <cellStyle name="‡_STA-DRP_laroux_PERSONAL_BOOK1_HASIL ASSESMENT INVESTASI JT.2001 (1)" xfId="1480" xr:uid="{00000000-0005-0000-0000-0000C5050000}"/>
    <cellStyle name="‡_STA-DRP_laroux_pldt" xfId="1481" xr:uid="{00000000-0005-0000-0000-0000C6050000}"/>
    <cellStyle name="‡_STA-DRP_laroux_Rate 2000" xfId="1482" xr:uid="{00000000-0005-0000-0000-0000C7050000}"/>
    <cellStyle name="‡_STA-DRP_laroux_Rekap BoQ Capex MSOAN NAD Thn 2006" xfId="1483" xr:uid="{00000000-0005-0000-0000-0000C8050000}"/>
    <cellStyle name="‡_STA-DRP_laroux_Roll Out POTS Divre V 2001 cab 20% mas" xfId="1484" xr:uid="{00000000-0005-0000-0000-0000C9050000}"/>
    <cellStyle name="‡_STA-DRP_laroux_SAP Ver 0 Revisi2 Sent VALUE.xls Chart 1" xfId="1485" xr:uid="{00000000-0005-0000-0000-0000CA050000}"/>
    <cellStyle name="‡_STA-DRP_laroux_SAP Ver 0 Revisi2 Sent VALUE.xls Chart 1-1" xfId="1486" xr:uid="{00000000-0005-0000-0000-0000CB050000}"/>
    <cellStyle name="‡_STA-DRP_laroux_SAP Ver 0 Revisi2 Sent VALUE.xls Chart 1-2" xfId="1487" xr:uid="{00000000-0005-0000-0000-0000CC050000}"/>
    <cellStyle name="‡_STA-DRP_laroux_SAP Ver 0 Revisi2 Sent VALUE.xls Chart 1-3" xfId="1488" xr:uid="{00000000-0005-0000-0000-0000CD050000}"/>
    <cellStyle name="‡_STA-DRP_laroux_SAP Ver 0 Revisi2 Sent VALUE.xls Chart 1-4" xfId="1489" xr:uid="{00000000-0005-0000-0000-0000CE050000}"/>
    <cellStyle name="‡_STA-DRP_laroux_SAP Ver 0 Revisi2 Sent VALUE.xls Chart 1-5" xfId="1490" xr:uid="{00000000-0005-0000-0000-0000CF050000}"/>
    <cellStyle name="‡_STA-DRP_laroux_Simulasi Produksi Pulsa v16" xfId="1491" xr:uid="{00000000-0005-0000-0000-0000D0050000}"/>
    <cellStyle name="‡_STA-DRP_laroux_simulasi rate-new" xfId="1492" xr:uid="{00000000-0005-0000-0000-0000D1050000}"/>
    <cellStyle name="‡_STA-DRP_laroux_SPPS0700-MN" xfId="1493" xr:uid="{00000000-0005-0000-0000-0000D2050000}"/>
    <cellStyle name="‡_STA-DRP_laroux_SPPS0700-MN_HASIL ASSESMENT INVESTASI JT.2001 (1)" xfId="1494" xr:uid="{00000000-0005-0000-0000-0000D3050000}"/>
    <cellStyle name="‡_STA-DRP_laroux_SPPS0700-MN-new" xfId="1495" xr:uid="{00000000-0005-0000-0000-0000D4050000}"/>
    <cellStyle name="‡_STA-DRP_laroux_SPPS0700-MN-new_HASIL ASSESMENT INVESTASI JT.2001 (1)" xfId="1496" xr:uid="{00000000-0005-0000-0000-0000D5050000}"/>
    <cellStyle name="‡_STA-DRP_laroux_Target LIS&amp;L252 2002 Corporate STTF 6040" xfId="1497" xr:uid="{00000000-0005-0000-0000-0000D6050000}"/>
    <cellStyle name="‡_STA-DRP_laroux_Target Pemasaran 2002 Per STO.xls Chart 1" xfId="1498" xr:uid="{00000000-0005-0000-0000-0000D7050000}"/>
    <cellStyle name="‡_STA-DRP_laroux_Target Pemasaran 2002 Per STO.xls Chart 1-1" xfId="1499" xr:uid="{00000000-0005-0000-0000-0000D8050000}"/>
    <cellStyle name="‡_STA-DRP_laroux_Target Pemasaran 2002 Per STO.xls Chart 1-2" xfId="1500" xr:uid="{00000000-0005-0000-0000-0000D9050000}"/>
    <cellStyle name="‡_STA-DRP_laroux_Target Pemasaran 2002 Per STO.xls Chart 1-3" xfId="1501" xr:uid="{00000000-0005-0000-0000-0000DA050000}"/>
    <cellStyle name="‡_STA-DRP_laroux_Target Pemasaran 2002 Per STO.xls Chart 1-4" xfId="1502" xr:uid="{00000000-0005-0000-0000-0000DB050000}"/>
    <cellStyle name="‡_STA-DRP_laroux_Target Pemasaran 2002 Per STO.xls Chart 1-5" xfId="1503" xr:uid="{00000000-0005-0000-0000-0000DC050000}"/>
    <cellStyle name="‡_STA-DRP_LUD" xfId="1504" xr:uid="{00000000-0005-0000-0000-0000DD050000}"/>
    <cellStyle name="‡_STA-DRP_M BNI PLUS97" xfId="1505" xr:uid="{00000000-0005-0000-0000-0000DE050000}"/>
    <cellStyle name="‡_STA-DRP_M BNI PLUS97_ANGGARAN  RKAP  JR TH. 2001" xfId="1506" xr:uid="{00000000-0005-0000-0000-0000DF050000}"/>
    <cellStyle name="‡_STA-DRP_M BNI PLUS97_BOOK1" xfId="1507" xr:uid="{00000000-0005-0000-0000-0000E0050000}"/>
    <cellStyle name="‡_STA-DRP_M BNI PLUS97_BOOK1_HASIL ASSESMENT INVESTASI JT.2001 (1)" xfId="1508" xr:uid="{00000000-0005-0000-0000-0000E1050000}"/>
    <cellStyle name="‡_STA-DRP_M BNI PLUS97_Estimasi Des 2000" xfId="1509" xr:uid="{00000000-0005-0000-0000-0000E2050000}"/>
    <cellStyle name="‡_STA-DRP_M BNI PLUS97_HASIL ASSESMENT INVESTASI JT.2001 (1)" xfId="1510" xr:uid="{00000000-0005-0000-0000-0000E3050000}"/>
    <cellStyle name="‡_STA-DRP_M BNI PLUS97_NEGS" xfId="1511" xr:uid="{00000000-0005-0000-0000-0000E4050000}"/>
    <cellStyle name="‡_STA-DRP_M BNI PLUS97_NEGS_ANGGARAN  RKAP  JR TH. 2001" xfId="1512" xr:uid="{00000000-0005-0000-0000-0000E5050000}"/>
    <cellStyle name="‡_STA-DRP_M BNI PLUS97_NEGS_Estimasi Des 2000" xfId="1513" xr:uid="{00000000-0005-0000-0000-0000E6050000}"/>
    <cellStyle name="‡_STA-DRP_M BNI PLUS97_NEGS_HASIL ASSESMENT INVESTASI JT.2001 (1)" xfId="1514" xr:uid="{00000000-0005-0000-0000-0000E7050000}"/>
    <cellStyle name="‡_STA-DRP_M BNI PLUS97_NEGS_Pend2001-rata2-bedahari-2000-sar21814-pend-323-fix-new" xfId="1515" xr:uid="{00000000-0005-0000-0000-0000E8050000}"/>
    <cellStyle name="‡_STA-DRP_M BNI PLUS97_NEGS_Rate 2000" xfId="1516" xr:uid="{00000000-0005-0000-0000-0000E9050000}"/>
    <cellStyle name="‡_STA-DRP_M BNI PLUS97_NEGS_Rekap BoQ Capex MSOAN NAD Thn 2006" xfId="1517" xr:uid="{00000000-0005-0000-0000-0000EA050000}"/>
    <cellStyle name="‡_STA-DRP_M BNI PLUS97_NEGS_SAP Ver 0 Revisi2 Sent VALUE.xls Chart 1" xfId="1518" xr:uid="{00000000-0005-0000-0000-0000EB050000}"/>
    <cellStyle name="‡_STA-DRP_M BNI PLUS97_NEGS_SAP Ver 0 Revisi2 Sent VALUE.xls Chart 1-1" xfId="1519" xr:uid="{00000000-0005-0000-0000-0000EC050000}"/>
    <cellStyle name="‡_STA-DRP_M BNI PLUS97_NEGS_SAP Ver 0 Revisi2 Sent VALUE.xls Chart 1-2" xfId="1520" xr:uid="{00000000-0005-0000-0000-0000ED050000}"/>
    <cellStyle name="‡_STA-DRP_M BNI PLUS97_NEGS_SAP Ver 0 Revisi2 Sent VALUE.xls Chart 1-3" xfId="1521" xr:uid="{00000000-0005-0000-0000-0000EE050000}"/>
    <cellStyle name="‡_STA-DRP_M BNI PLUS97_NEGS_SAP Ver 0 Revisi2 Sent VALUE.xls Chart 1-4" xfId="1522" xr:uid="{00000000-0005-0000-0000-0000EF050000}"/>
    <cellStyle name="‡_STA-DRP_M BNI PLUS97_NEGS_SAP Ver 0 Revisi2 Sent VALUE.xls Chart 1-5" xfId="1523" xr:uid="{00000000-0005-0000-0000-0000F0050000}"/>
    <cellStyle name="‡_STA-DRP_M BNI PLUS97_NEGS_Simulasi Produksi Pulsa v16" xfId="1524" xr:uid="{00000000-0005-0000-0000-0000F1050000}"/>
    <cellStyle name="‡_STA-DRP_M BNI PLUS97_NEGS_simulasi rate-new" xfId="1525" xr:uid="{00000000-0005-0000-0000-0000F2050000}"/>
    <cellStyle name="‡_STA-DRP_M BNI PLUS97_NEGS_SPPS0700-MN" xfId="1526" xr:uid="{00000000-0005-0000-0000-0000F3050000}"/>
    <cellStyle name="‡_STA-DRP_M BNI PLUS97_NEGS_SPPS0700-MN_HASIL ASSESMENT INVESTASI JT.2001 (1)" xfId="1527" xr:uid="{00000000-0005-0000-0000-0000F4050000}"/>
    <cellStyle name="‡_STA-DRP_M BNI PLUS97_NEGS_SPPS0700-MN-new" xfId="1528" xr:uid="{00000000-0005-0000-0000-0000F5050000}"/>
    <cellStyle name="‡_STA-DRP_M BNI PLUS97_NEGS_SPPS0700-MN-new_HASIL ASSESMENT INVESTASI JT.2001 (1)" xfId="1529" xr:uid="{00000000-0005-0000-0000-0000F6050000}"/>
    <cellStyle name="‡_STA-DRP_M BNI PLUS97_NEGS_Target LIS&amp;L252 2002 Corporate STTF 6040" xfId="1530" xr:uid="{00000000-0005-0000-0000-0000F7050000}"/>
    <cellStyle name="‡_STA-DRP_M BNI PLUS97_NEGS_Target Pemasaran 2002 Per STO.xls Chart 1" xfId="1531" xr:uid="{00000000-0005-0000-0000-0000F8050000}"/>
    <cellStyle name="‡_STA-DRP_M BNI PLUS97_NEGS_Target Pemasaran 2002 Per STO.xls Chart 1-1" xfId="1532" xr:uid="{00000000-0005-0000-0000-0000F9050000}"/>
    <cellStyle name="‡_STA-DRP_M BNI PLUS97_NEGS_Target Pemasaran 2002 Per STO.xls Chart 1-2" xfId="1533" xr:uid="{00000000-0005-0000-0000-0000FA050000}"/>
    <cellStyle name="‡_STA-DRP_M BNI PLUS97_NEGS_Target Pemasaran 2002 Per STO.xls Chart 1-3" xfId="1534" xr:uid="{00000000-0005-0000-0000-0000FB050000}"/>
    <cellStyle name="‡_STA-DRP_M BNI PLUS97_NEGS_Target Pemasaran 2002 Per STO.xls Chart 1-4" xfId="1535" xr:uid="{00000000-0005-0000-0000-0000FC050000}"/>
    <cellStyle name="‡_STA-DRP_M BNI PLUS97_NEGS_Target Pemasaran 2002 Per STO.xls Chart 1-5" xfId="1536" xr:uid="{00000000-0005-0000-0000-0000FD050000}"/>
    <cellStyle name="‡_STA-DRP_M BNI PLUS97_Pend2001-rata2-bedahari-2000-sar21814-pend-323-fix-new" xfId="1537" xr:uid="{00000000-0005-0000-0000-0000FE050000}"/>
    <cellStyle name="‡_STA-DRP_M BNI PLUS97_PERSONAL" xfId="1538" xr:uid="{00000000-0005-0000-0000-0000FF050000}"/>
    <cellStyle name="‡_STA-DRP_M BNI PLUS97_PERSONAL_BOOK1" xfId="1539" xr:uid="{00000000-0005-0000-0000-000000060000}"/>
    <cellStyle name="‡_STA-DRP_M BNI PLUS97_PERSONAL_BOOK1_HASIL ASSESMENT INVESTASI JT.2001 (1)" xfId="1540" xr:uid="{00000000-0005-0000-0000-000001060000}"/>
    <cellStyle name="‡_STA-DRP_M BNI PLUS97_Rate 2000" xfId="1541" xr:uid="{00000000-0005-0000-0000-000002060000}"/>
    <cellStyle name="‡_STA-DRP_M BNI PLUS97_Rekap BoQ Capex MSOAN NAD Thn 2006" xfId="1542" xr:uid="{00000000-0005-0000-0000-000003060000}"/>
    <cellStyle name="‡_STA-DRP_M BNI PLUS97_Roll Out POTS Divre V 2001 cab 20% mas" xfId="1543" xr:uid="{00000000-0005-0000-0000-000004060000}"/>
    <cellStyle name="‡_STA-DRP_M BNI PLUS97_SAP Ver 0 Revisi2 Sent VALUE.xls Chart 1" xfId="1544" xr:uid="{00000000-0005-0000-0000-000005060000}"/>
    <cellStyle name="‡_STA-DRP_M BNI PLUS97_SAP Ver 0 Revisi2 Sent VALUE.xls Chart 1-1" xfId="1545" xr:uid="{00000000-0005-0000-0000-000006060000}"/>
    <cellStyle name="‡_STA-DRP_M BNI PLUS97_SAP Ver 0 Revisi2 Sent VALUE.xls Chart 1-2" xfId="1546" xr:uid="{00000000-0005-0000-0000-000007060000}"/>
    <cellStyle name="‡_STA-DRP_M BNI PLUS97_SAP Ver 0 Revisi2 Sent VALUE.xls Chart 1-3" xfId="1547" xr:uid="{00000000-0005-0000-0000-000008060000}"/>
    <cellStyle name="‡_STA-DRP_M BNI PLUS97_SAP Ver 0 Revisi2 Sent VALUE.xls Chart 1-4" xfId="1548" xr:uid="{00000000-0005-0000-0000-000009060000}"/>
    <cellStyle name="‡_STA-DRP_M BNI PLUS97_SAP Ver 0 Revisi2 Sent VALUE.xls Chart 1-5" xfId="1549" xr:uid="{00000000-0005-0000-0000-00000A060000}"/>
    <cellStyle name="‡_STA-DRP_M BNI PLUS97_Simulasi Produksi Pulsa v16" xfId="1550" xr:uid="{00000000-0005-0000-0000-00000B060000}"/>
    <cellStyle name="‡_STA-DRP_M BNI PLUS97_simulasi rate-new" xfId="1551" xr:uid="{00000000-0005-0000-0000-00000C060000}"/>
    <cellStyle name="‡_STA-DRP_M BNI PLUS97_SPPS0700-MN" xfId="1552" xr:uid="{00000000-0005-0000-0000-00000D060000}"/>
    <cellStyle name="‡_STA-DRP_M BNI PLUS97_SPPS0700-MN_HASIL ASSESMENT INVESTASI JT.2001 (1)" xfId="1553" xr:uid="{00000000-0005-0000-0000-00000E060000}"/>
    <cellStyle name="‡_STA-DRP_M BNI PLUS97_SPPS0700-MN-new" xfId="1554" xr:uid="{00000000-0005-0000-0000-00000F060000}"/>
    <cellStyle name="‡_STA-DRP_M BNI PLUS97_SPPS0700-MN-new_HASIL ASSESMENT INVESTASI JT.2001 (1)" xfId="1555" xr:uid="{00000000-0005-0000-0000-000010060000}"/>
    <cellStyle name="‡_STA-DRP_M BNI PLUS97_Target LIS&amp;L252 2002 Corporate STTF 6040" xfId="1556" xr:uid="{00000000-0005-0000-0000-000011060000}"/>
    <cellStyle name="‡_STA-DRP_M BNI PLUS97_Target Pemasaran 2002 Per STO.xls Chart 1" xfId="1557" xr:uid="{00000000-0005-0000-0000-000012060000}"/>
    <cellStyle name="‡_STA-DRP_M BNI PLUS97_Target Pemasaran 2002 Per STO.xls Chart 1-1" xfId="1558" xr:uid="{00000000-0005-0000-0000-000013060000}"/>
    <cellStyle name="‡_STA-DRP_M BNI PLUS97_Target Pemasaran 2002 Per STO.xls Chart 1-2" xfId="1559" xr:uid="{00000000-0005-0000-0000-000014060000}"/>
    <cellStyle name="‡_STA-DRP_M BNI PLUS97_Target Pemasaran 2002 Per STO.xls Chart 1-3" xfId="1560" xr:uid="{00000000-0005-0000-0000-000015060000}"/>
    <cellStyle name="‡_STA-DRP_M BNI PLUS97_Target Pemasaran 2002 Per STO.xls Chart 1-4" xfId="1561" xr:uid="{00000000-0005-0000-0000-000016060000}"/>
    <cellStyle name="‡_STA-DRP_M BNI PLUS97_Target Pemasaran 2002 Per STO.xls Chart 1-5" xfId="1562" xr:uid="{00000000-0005-0000-0000-000017060000}"/>
    <cellStyle name="‡_STA-DRP_M-KAS97" xfId="1563" xr:uid="{00000000-0005-0000-0000-000018060000}"/>
    <cellStyle name="‡_STA-DRP_M-KAS97 (2)" xfId="1564" xr:uid="{00000000-0005-0000-0000-000019060000}"/>
    <cellStyle name="‡_STA-DRP_M-KAS97 (2)_ANGGARAN  RKAP  JR TH. 2001" xfId="1565" xr:uid="{00000000-0005-0000-0000-00001A060000}"/>
    <cellStyle name="‡_STA-DRP_M-KAS97 (2)_BOOK1" xfId="1566" xr:uid="{00000000-0005-0000-0000-00001B060000}"/>
    <cellStyle name="‡_STA-DRP_M-KAS97 (2)_BOOK1_HASIL ASSESMENT INVESTASI JT.2001 (1)" xfId="1567" xr:uid="{00000000-0005-0000-0000-00001C060000}"/>
    <cellStyle name="‡_STA-DRP_M-KAS97 (2)_Estimasi Des 2000" xfId="1568" xr:uid="{00000000-0005-0000-0000-00001D060000}"/>
    <cellStyle name="‡_STA-DRP_M-KAS97 (2)_HASIL ASSESMENT INVESTASI JT.2001 (1)" xfId="1569" xr:uid="{00000000-0005-0000-0000-00001E060000}"/>
    <cellStyle name="‡_STA-DRP_M-KAS97 (2)_NEGS" xfId="1570" xr:uid="{00000000-0005-0000-0000-00001F060000}"/>
    <cellStyle name="‡_STA-DRP_M-KAS97 (2)_NEGS_ANGGARAN  RKAP  JR TH. 2001" xfId="1571" xr:uid="{00000000-0005-0000-0000-000020060000}"/>
    <cellStyle name="‡_STA-DRP_M-KAS97 (2)_NEGS_Estimasi Des 2000" xfId="1572" xr:uid="{00000000-0005-0000-0000-000021060000}"/>
    <cellStyle name="‡_STA-DRP_M-KAS97 (2)_NEGS_HASIL ASSESMENT INVESTASI JT.2001 (1)" xfId="1573" xr:uid="{00000000-0005-0000-0000-000022060000}"/>
    <cellStyle name="‡_STA-DRP_M-KAS97 (2)_NEGS_Pend2001-rata2-bedahari-2000-sar21814-pend-323-fix-new" xfId="1574" xr:uid="{00000000-0005-0000-0000-000023060000}"/>
    <cellStyle name="‡_STA-DRP_M-KAS97 (2)_NEGS_Rate 2000" xfId="1575" xr:uid="{00000000-0005-0000-0000-000024060000}"/>
    <cellStyle name="‡_STA-DRP_M-KAS97 (2)_NEGS_Rekap BoQ Capex MSOAN NAD Thn 2006" xfId="1576" xr:uid="{00000000-0005-0000-0000-000025060000}"/>
    <cellStyle name="‡_STA-DRP_M-KAS97 (2)_NEGS_SAP Ver 0 Revisi2 Sent VALUE.xls Chart 1" xfId="1577" xr:uid="{00000000-0005-0000-0000-000026060000}"/>
    <cellStyle name="‡_STA-DRP_M-KAS97 (2)_NEGS_SAP Ver 0 Revisi2 Sent VALUE.xls Chart 1-1" xfId="1578" xr:uid="{00000000-0005-0000-0000-000027060000}"/>
    <cellStyle name="‡_STA-DRP_M-KAS97 (2)_NEGS_SAP Ver 0 Revisi2 Sent VALUE.xls Chart 1-2" xfId="1579" xr:uid="{00000000-0005-0000-0000-000028060000}"/>
    <cellStyle name="‡_STA-DRP_M-KAS97 (2)_NEGS_SAP Ver 0 Revisi2 Sent VALUE.xls Chart 1-3" xfId="1580" xr:uid="{00000000-0005-0000-0000-000029060000}"/>
    <cellStyle name="‡_STA-DRP_M-KAS97 (2)_NEGS_SAP Ver 0 Revisi2 Sent VALUE.xls Chart 1-4" xfId="1581" xr:uid="{00000000-0005-0000-0000-00002A060000}"/>
    <cellStyle name="‡_STA-DRP_M-KAS97 (2)_NEGS_SAP Ver 0 Revisi2 Sent VALUE.xls Chart 1-5" xfId="1582" xr:uid="{00000000-0005-0000-0000-00002B060000}"/>
    <cellStyle name="‡_STA-DRP_M-KAS97 (2)_NEGS_Simulasi Produksi Pulsa v16" xfId="1583" xr:uid="{00000000-0005-0000-0000-00002C060000}"/>
    <cellStyle name="‡_STA-DRP_M-KAS97 (2)_NEGS_simulasi rate-new" xfId="1584" xr:uid="{00000000-0005-0000-0000-00002D060000}"/>
    <cellStyle name="‡_STA-DRP_M-KAS97 (2)_NEGS_SPPS0700-MN" xfId="1585" xr:uid="{00000000-0005-0000-0000-00002E060000}"/>
    <cellStyle name="‡_STA-DRP_M-KAS97 (2)_NEGS_SPPS0700-MN_HASIL ASSESMENT INVESTASI JT.2001 (1)" xfId="1586" xr:uid="{00000000-0005-0000-0000-00002F060000}"/>
    <cellStyle name="‡_STA-DRP_M-KAS97 (2)_NEGS_SPPS0700-MN-new" xfId="1587" xr:uid="{00000000-0005-0000-0000-000030060000}"/>
    <cellStyle name="‡_STA-DRP_M-KAS97 (2)_NEGS_SPPS0700-MN-new_HASIL ASSESMENT INVESTASI JT.2001 (1)" xfId="1588" xr:uid="{00000000-0005-0000-0000-000031060000}"/>
    <cellStyle name="‡_STA-DRP_M-KAS97 (2)_NEGS_Target LIS&amp;L252 2002 Corporate STTF 6040" xfId="1589" xr:uid="{00000000-0005-0000-0000-000032060000}"/>
    <cellStyle name="‡_STA-DRP_M-KAS97 (2)_NEGS_Target Pemasaran 2002 Per STO.xls Chart 1" xfId="1590" xr:uid="{00000000-0005-0000-0000-000033060000}"/>
    <cellStyle name="‡_STA-DRP_M-KAS97 (2)_NEGS_Target Pemasaran 2002 Per STO.xls Chart 1-1" xfId="1591" xr:uid="{00000000-0005-0000-0000-000034060000}"/>
    <cellStyle name="‡_STA-DRP_M-KAS97 (2)_NEGS_Target Pemasaran 2002 Per STO.xls Chart 1-2" xfId="1592" xr:uid="{00000000-0005-0000-0000-000035060000}"/>
    <cellStyle name="‡_STA-DRP_M-KAS97 (2)_NEGS_Target Pemasaran 2002 Per STO.xls Chart 1-3" xfId="1593" xr:uid="{00000000-0005-0000-0000-000036060000}"/>
    <cellStyle name="‡_STA-DRP_M-KAS97 (2)_NEGS_Target Pemasaran 2002 Per STO.xls Chart 1-4" xfId="1594" xr:uid="{00000000-0005-0000-0000-000037060000}"/>
    <cellStyle name="‡_STA-DRP_M-KAS97 (2)_NEGS_Target Pemasaran 2002 Per STO.xls Chart 1-5" xfId="1595" xr:uid="{00000000-0005-0000-0000-000038060000}"/>
    <cellStyle name="‡_STA-DRP_M-KAS97 (2)_Pend2001-rata2-bedahari-2000-sar21814-pend-323-fix-new" xfId="1596" xr:uid="{00000000-0005-0000-0000-000039060000}"/>
    <cellStyle name="‡_STA-DRP_M-KAS97 (2)_PERSONAL" xfId="1597" xr:uid="{00000000-0005-0000-0000-00003A060000}"/>
    <cellStyle name="‡_STA-DRP_M-KAS97 (2)_PERSONAL_BOOK1" xfId="1598" xr:uid="{00000000-0005-0000-0000-00003B060000}"/>
    <cellStyle name="‡_STA-DRP_M-KAS97 (2)_PERSONAL_BOOK1_HASIL ASSESMENT INVESTASI JT.2001 (1)" xfId="1599" xr:uid="{00000000-0005-0000-0000-00003C060000}"/>
    <cellStyle name="‡_STA-DRP_M-KAS97 (2)_pldt" xfId="1600" xr:uid="{00000000-0005-0000-0000-00003D060000}"/>
    <cellStyle name="‡_STA-DRP_M-KAS97 (2)_Rate 2000" xfId="1601" xr:uid="{00000000-0005-0000-0000-00003E060000}"/>
    <cellStyle name="‡_STA-DRP_M-KAS97 (2)_Rekap BoQ Capex MSOAN NAD Thn 2006" xfId="1602" xr:uid="{00000000-0005-0000-0000-00003F060000}"/>
    <cellStyle name="‡_STA-DRP_M-KAS97 (2)_Roll Out POTS Divre V 2001 cab 20% mas" xfId="1603" xr:uid="{00000000-0005-0000-0000-000040060000}"/>
    <cellStyle name="‡_STA-DRP_M-KAS97 (2)_SAP Ver 0 Revisi2 Sent VALUE.xls Chart 1" xfId="1604" xr:uid="{00000000-0005-0000-0000-000041060000}"/>
    <cellStyle name="‡_STA-DRP_M-KAS97 (2)_SAP Ver 0 Revisi2 Sent VALUE.xls Chart 1-1" xfId="1605" xr:uid="{00000000-0005-0000-0000-000042060000}"/>
    <cellStyle name="‡_STA-DRP_M-KAS97 (2)_SAP Ver 0 Revisi2 Sent VALUE.xls Chart 1-2" xfId="1606" xr:uid="{00000000-0005-0000-0000-000043060000}"/>
    <cellStyle name="‡_STA-DRP_M-KAS97 (2)_SAP Ver 0 Revisi2 Sent VALUE.xls Chart 1-3" xfId="1607" xr:uid="{00000000-0005-0000-0000-000044060000}"/>
    <cellStyle name="‡_STA-DRP_M-KAS97 (2)_SAP Ver 0 Revisi2 Sent VALUE.xls Chart 1-4" xfId="1608" xr:uid="{00000000-0005-0000-0000-000045060000}"/>
    <cellStyle name="‡_STA-DRP_M-KAS97 (2)_SAP Ver 0 Revisi2 Sent VALUE.xls Chart 1-5" xfId="1609" xr:uid="{00000000-0005-0000-0000-000046060000}"/>
    <cellStyle name="‡_STA-DRP_M-KAS97 (2)_Simulasi Produksi Pulsa v16" xfId="1610" xr:uid="{00000000-0005-0000-0000-000047060000}"/>
    <cellStyle name="‡_STA-DRP_M-KAS97 (2)_simulasi rate-new" xfId="1611" xr:uid="{00000000-0005-0000-0000-000048060000}"/>
    <cellStyle name="‡_STA-DRP_M-KAS97 (2)_SPPS0700-MN" xfId="1612" xr:uid="{00000000-0005-0000-0000-000049060000}"/>
    <cellStyle name="‡_STA-DRP_M-KAS97 (2)_SPPS0700-MN_HASIL ASSESMENT INVESTASI JT.2001 (1)" xfId="1613" xr:uid="{00000000-0005-0000-0000-00004A060000}"/>
    <cellStyle name="‡_STA-DRP_M-KAS97 (2)_SPPS0700-MN-new" xfId="1614" xr:uid="{00000000-0005-0000-0000-00004B060000}"/>
    <cellStyle name="‡_STA-DRP_M-KAS97 (2)_SPPS0700-MN-new_HASIL ASSESMENT INVESTASI JT.2001 (1)" xfId="1615" xr:uid="{00000000-0005-0000-0000-00004C060000}"/>
    <cellStyle name="‡_STA-DRP_M-KAS97 (2)_Target LIS&amp;L252 2002 Corporate STTF 6040" xfId="1616" xr:uid="{00000000-0005-0000-0000-00004D060000}"/>
    <cellStyle name="‡_STA-DRP_M-KAS97 (2)_Target Pemasaran 2002 Per STO.xls Chart 1" xfId="1617" xr:uid="{00000000-0005-0000-0000-00004E060000}"/>
    <cellStyle name="‡_STA-DRP_M-KAS97 (2)_Target Pemasaran 2002 Per STO.xls Chart 1-1" xfId="1618" xr:uid="{00000000-0005-0000-0000-00004F060000}"/>
    <cellStyle name="‡_STA-DRP_M-KAS97 (2)_Target Pemasaran 2002 Per STO.xls Chart 1-2" xfId="1619" xr:uid="{00000000-0005-0000-0000-000050060000}"/>
    <cellStyle name="‡_STA-DRP_M-KAS97 (2)_Target Pemasaran 2002 Per STO.xls Chart 1-3" xfId="1620" xr:uid="{00000000-0005-0000-0000-000051060000}"/>
    <cellStyle name="‡_STA-DRP_M-KAS97 (2)_Target Pemasaran 2002 Per STO.xls Chart 1-4" xfId="1621" xr:uid="{00000000-0005-0000-0000-000052060000}"/>
    <cellStyle name="‡_STA-DRP_M-KAS97 (2)_Target Pemasaran 2002 Per STO.xls Chart 1-5" xfId="1622" xr:uid="{00000000-0005-0000-0000-000053060000}"/>
    <cellStyle name="‡_STA-DRP_M-KAS97_ANGGARAN  RKAP  JR TH. 2001" xfId="1623" xr:uid="{00000000-0005-0000-0000-000054060000}"/>
    <cellStyle name="‡_STA-DRP_M-KAS97_BOOK1" xfId="1624" xr:uid="{00000000-0005-0000-0000-000055060000}"/>
    <cellStyle name="‡_STA-DRP_M-KAS97_BOOK1_HASIL ASSESMENT INVESTASI JT.2001 (1)" xfId="1625" xr:uid="{00000000-0005-0000-0000-000056060000}"/>
    <cellStyle name="‡_STA-DRP_M-KAS97_Estimasi Des 2000" xfId="1626" xr:uid="{00000000-0005-0000-0000-000057060000}"/>
    <cellStyle name="‡_STA-DRP_M-KAS97_HASIL ASSESMENT INVESTASI JT.2001 (1)" xfId="1627" xr:uid="{00000000-0005-0000-0000-000058060000}"/>
    <cellStyle name="‡_STA-DRP_M-KAS97_NEGS" xfId="1628" xr:uid="{00000000-0005-0000-0000-000059060000}"/>
    <cellStyle name="‡_STA-DRP_M-KAS97_NEGS_ANGGARAN  RKAP  JR TH. 2001" xfId="1629" xr:uid="{00000000-0005-0000-0000-00005A060000}"/>
    <cellStyle name="‡_STA-DRP_M-KAS97_NEGS_Estimasi Des 2000" xfId="1630" xr:uid="{00000000-0005-0000-0000-00005B060000}"/>
    <cellStyle name="‡_STA-DRP_M-KAS97_NEGS_HASIL ASSESMENT INVESTASI JT.2001 (1)" xfId="1631" xr:uid="{00000000-0005-0000-0000-00005C060000}"/>
    <cellStyle name="‡_STA-DRP_M-KAS97_NEGS_Pend2001-rata2-bedahari-2000-sar21814-pend-323-fix-new" xfId="1632" xr:uid="{00000000-0005-0000-0000-00005D060000}"/>
    <cellStyle name="‡_STA-DRP_M-KAS97_NEGS_Rate 2000" xfId="1633" xr:uid="{00000000-0005-0000-0000-00005E060000}"/>
    <cellStyle name="‡_STA-DRP_M-KAS97_NEGS_Rekap BoQ Capex MSOAN NAD Thn 2006" xfId="1634" xr:uid="{00000000-0005-0000-0000-00005F060000}"/>
    <cellStyle name="‡_STA-DRP_M-KAS97_NEGS_SAP Ver 0 Revisi2 Sent VALUE.xls Chart 1" xfId="1635" xr:uid="{00000000-0005-0000-0000-000060060000}"/>
    <cellStyle name="‡_STA-DRP_M-KAS97_NEGS_SAP Ver 0 Revisi2 Sent VALUE.xls Chart 1-1" xfId="1636" xr:uid="{00000000-0005-0000-0000-000061060000}"/>
    <cellStyle name="‡_STA-DRP_M-KAS97_NEGS_SAP Ver 0 Revisi2 Sent VALUE.xls Chart 1-2" xfId="1637" xr:uid="{00000000-0005-0000-0000-000062060000}"/>
    <cellStyle name="‡_STA-DRP_M-KAS97_NEGS_SAP Ver 0 Revisi2 Sent VALUE.xls Chart 1-3" xfId="1638" xr:uid="{00000000-0005-0000-0000-000063060000}"/>
    <cellStyle name="‡_STA-DRP_M-KAS97_NEGS_SAP Ver 0 Revisi2 Sent VALUE.xls Chart 1-4" xfId="1639" xr:uid="{00000000-0005-0000-0000-000064060000}"/>
    <cellStyle name="‡_STA-DRP_M-KAS97_NEGS_SAP Ver 0 Revisi2 Sent VALUE.xls Chart 1-5" xfId="1640" xr:uid="{00000000-0005-0000-0000-000065060000}"/>
    <cellStyle name="‡_STA-DRP_M-KAS97_NEGS_Simulasi Produksi Pulsa v16" xfId="1641" xr:uid="{00000000-0005-0000-0000-000066060000}"/>
    <cellStyle name="‡_STA-DRP_M-KAS97_NEGS_simulasi rate-new" xfId="1642" xr:uid="{00000000-0005-0000-0000-000067060000}"/>
    <cellStyle name="‡_STA-DRP_M-KAS97_NEGS_SPPS0700-MN" xfId="1643" xr:uid="{00000000-0005-0000-0000-000068060000}"/>
    <cellStyle name="‡_STA-DRP_M-KAS97_NEGS_SPPS0700-MN_HASIL ASSESMENT INVESTASI JT.2001 (1)" xfId="1644" xr:uid="{00000000-0005-0000-0000-000069060000}"/>
    <cellStyle name="‡_STA-DRP_M-KAS97_NEGS_SPPS0700-MN-new" xfId="1645" xr:uid="{00000000-0005-0000-0000-00006A060000}"/>
    <cellStyle name="‡_STA-DRP_M-KAS97_NEGS_SPPS0700-MN-new_HASIL ASSESMENT INVESTASI JT.2001 (1)" xfId="1646" xr:uid="{00000000-0005-0000-0000-00006B060000}"/>
    <cellStyle name="‡_STA-DRP_M-KAS97_NEGS_Target LIS&amp;L252 2002 Corporate STTF 6040" xfId="1647" xr:uid="{00000000-0005-0000-0000-00006C060000}"/>
    <cellStyle name="‡_STA-DRP_M-KAS97_NEGS_Target Pemasaran 2002 Per STO.xls Chart 1" xfId="1648" xr:uid="{00000000-0005-0000-0000-00006D060000}"/>
    <cellStyle name="‡_STA-DRP_M-KAS97_NEGS_Target Pemasaran 2002 Per STO.xls Chart 1-1" xfId="1649" xr:uid="{00000000-0005-0000-0000-00006E060000}"/>
    <cellStyle name="‡_STA-DRP_M-KAS97_NEGS_Target Pemasaran 2002 Per STO.xls Chart 1-2" xfId="1650" xr:uid="{00000000-0005-0000-0000-00006F060000}"/>
    <cellStyle name="‡_STA-DRP_M-KAS97_NEGS_Target Pemasaran 2002 Per STO.xls Chart 1-3" xfId="1651" xr:uid="{00000000-0005-0000-0000-000070060000}"/>
    <cellStyle name="‡_STA-DRP_M-KAS97_NEGS_Target Pemasaran 2002 Per STO.xls Chart 1-4" xfId="1652" xr:uid="{00000000-0005-0000-0000-000071060000}"/>
    <cellStyle name="‡_STA-DRP_M-KAS97_NEGS_Target Pemasaran 2002 Per STO.xls Chart 1-5" xfId="1653" xr:uid="{00000000-0005-0000-0000-000072060000}"/>
    <cellStyle name="‡_STA-DRP_M-KAS97_Pend2001-rata2-bedahari-2000-sar21814-pend-323-fix-new" xfId="1654" xr:uid="{00000000-0005-0000-0000-000073060000}"/>
    <cellStyle name="‡_STA-DRP_M-KAS97_PERSONAL" xfId="1655" xr:uid="{00000000-0005-0000-0000-000074060000}"/>
    <cellStyle name="‡_STA-DRP_M-KAS97_PERSONAL_BOOK1" xfId="1656" xr:uid="{00000000-0005-0000-0000-000075060000}"/>
    <cellStyle name="‡_STA-DRP_M-KAS97_PERSONAL_BOOK1_HASIL ASSESMENT INVESTASI JT.2001 (1)" xfId="1657" xr:uid="{00000000-0005-0000-0000-000076060000}"/>
    <cellStyle name="‡_STA-DRP_M-KAS97_Rate 2000" xfId="1658" xr:uid="{00000000-0005-0000-0000-000077060000}"/>
    <cellStyle name="‡_STA-DRP_M-KAS97_Rekap BoQ Capex MSOAN NAD Thn 2006" xfId="1659" xr:uid="{00000000-0005-0000-0000-000078060000}"/>
    <cellStyle name="‡_STA-DRP_M-KAS97_Roll Out POTS Divre V 2001 cab 20% mas" xfId="1660" xr:uid="{00000000-0005-0000-0000-000079060000}"/>
    <cellStyle name="‡_STA-DRP_M-KAS97_SAP Ver 0 Revisi2 Sent VALUE.xls Chart 1" xfId="1661" xr:uid="{00000000-0005-0000-0000-00007A060000}"/>
    <cellStyle name="‡_STA-DRP_M-KAS97_SAP Ver 0 Revisi2 Sent VALUE.xls Chart 1-1" xfId="1662" xr:uid="{00000000-0005-0000-0000-00007B060000}"/>
    <cellStyle name="‡_STA-DRP_M-KAS97_SAP Ver 0 Revisi2 Sent VALUE.xls Chart 1-2" xfId="1663" xr:uid="{00000000-0005-0000-0000-00007C060000}"/>
    <cellStyle name="‡_STA-DRP_M-KAS97_SAP Ver 0 Revisi2 Sent VALUE.xls Chart 1-3" xfId="1664" xr:uid="{00000000-0005-0000-0000-00007D060000}"/>
    <cellStyle name="‡_STA-DRP_M-KAS97_SAP Ver 0 Revisi2 Sent VALUE.xls Chart 1-4" xfId="1665" xr:uid="{00000000-0005-0000-0000-00007E060000}"/>
    <cellStyle name="‡_STA-DRP_M-KAS97_SAP Ver 0 Revisi2 Sent VALUE.xls Chart 1-5" xfId="1666" xr:uid="{00000000-0005-0000-0000-00007F060000}"/>
    <cellStyle name="‡_STA-DRP_M-KAS97_Simulasi Produksi Pulsa v16" xfId="1667" xr:uid="{00000000-0005-0000-0000-000080060000}"/>
    <cellStyle name="‡_STA-DRP_M-KAS97_simulasi rate-new" xfId="1668" xr:uid="{00000000-0005-0000-0000-000081060000}"/>
    <cellStyle name="‡_STA-DRP_M-KAS97_SPPS0700-MN" xfId="1669" xr:uid="{00000000-0005-0000-0000-000082060000}"/>
    <cellStyle name="‡_STA-DRP_M-KAS97_SPPS0700-MN_HASIL ASSESMENT INVESTASI JT.2001 (1)" xfId="1670" xr:uid="{00000000-0005-0000-0000-000083060000}"/>
    <cellStyle name="‡_STA-DRP_M-KAS97_SPPS0700-MN-new" xfId="1671" xr:uid="{00000000-0005-0000-0000-000084060000}"/>
    <cellStyle name="‡_STA-DRP_M-KAS97_SPPS0700-MN-new_HASIL ASSESMENT INVESTASI JT.2001 (1)" xfId="1672" xr:uid="{00000000-0005-0000-0000-000085060000}"/>
    <cellStyle name="‡_STA-DRP_M-KAS97_Target LIS&amp;L252 2002 Corporate STTF 6040" xfId="1673" xr:uid="{00000000-0005-0000-0000-000086060000}"/>
    <cellStyle name="‡_STA-DRP_M-KAS97_Target Pemasaran 2002 Per STO.xls Chart 1" xfId="1674" xr:uid="{00000000-0005-0000-0000-000087060000}"/>
    <cellStyle name="‡_STA-DRP_M-KAS97_Target Pemasaran 2002 Per STO.xls Chart 1-1" xfId="1675" xr:uid="{00000000-0005-0000-0000-000088060000}"/>
    <cellStyle name="‡_STA-DRP_M-KAS97_Target Pemasaran 2002 Per STO.xls Chart 1-2" xfId="1676" xr:uid="{00000000-0005-0000-0000-000089060000}"/>
    <cellStyle name="‡_STA-DRP_M-KAS97_Target Pemasaran 2002 Per STO.xls Chart 1-3" xfId="1677" xr:uid="{00000000-0005-0000-0000-00008A060000}"/>
    <cellStyle name="‡_STA-DRP_M-KAS97_Target Pemasaran 2002 Per STO.xls Chart 1-4" xfId="1678" xr:uid="{00000000-0005-0000-0000-00008B060000}"/>
    <cellStyle name="‡_STA-DRP_M-KAS97_Target Pemasaran 2002 Per STO.xls Chart 1-5" xfId="1679" xr:uid="{00000000-0005-0000-0000-00008C060000}"/>
    <cellStyle name="‡_STA-DRP_NEGS" xfId="1680" xr:uid="{00000000-0005-0000-0000-00008D060000}"/>
    <cellStyle name="‡_STA-DRP_NEGS_1" xfId="1681" xr:uid="{00000000-0005-0000-0000-00008E060000}"/>
    <cellStyle name="‡_STA-DRP_NEGS_ANGGARAN  RKAP  JR TH. 2001" xfId="1682" xr:uid="{00000000-0005-0000-0000-00008F060000}"/>
    <cellStyle name="‡_STA-DRP_NEGS_BOOK1" xfId="1683" xr:uid="{00000000-0005-0000-0000-000090060000}"/>
    <cellStyle name="‡_STA-DRP_NEGS_BOOK1_HASIL ASSESMENT INVESTASI JT.2001 (1)" xfId="1684" xr:uid="{00000000-0005-0000-0000-000091060000}"/>
    <cellStyle name="‡_STA-DRP_NEGS_Estimasi Des 2000" xfId="1685" xr:uid="{00000000-0005-0000-0000-000092060000}"/>
    <cellStyle name="‡_STA-DRP_NEGS_HASIL ASSESMENT INVESTASI JT.2001 (1)" xfId="1686" xr:uid="{00000000-0005-0000-0000-000093060000}"/>
    <cellStyle name="‡_STA-DRP_NEGS_Pend2001-rata2-bedahari-2000-sar21814-pend-323-fix-new" xfId="1687" xr:uid="{00000000-0005-0000-0000-000094060000}"/>
    <cellStyle name="‡_STA-DRP_NEGS_PERSONAL" xfId="1688" xr:uid="{00000000-0005-0000-0000-000095060000}"/>
    <cellStyle name="‡_STA-DRP_NEGS_Rate 2000" xfId="1689" xr:uid="{00000000-0005-0000-0000-000096060000}"/>
    <cellStyle name="‡_STA-DRP_NEGS_Rekap BoQ Capex MSOAN NAD Thn 2006" xfId="1690" xr:uid="{00000000-0005-0000-0000-000097060000}"/>
    <cellStyle name="‡_STA-DRP_NEGS_SAP Ver 0 Revisi2 Sent VALUE.xls Chart 1" xfId="1691" xr:uid="{00000000-0005-0000-0000-000098060000}"/>
    <cellStyle name="‡_STA-DRP_NEGS_SAP Ver 0 Revisi2 Sent VALUE.xls Chart 1-1" xfId="1692" xr:uid="{00000000-0005-0000-0000-000099060000}"/>
    <cellStyle name="‡_STA-DRP_NEGS_SAP Ver 0 Revisi2 Sent VALUE.xls Chart 1-2" xfId="1693" xr:uid="{00000000-0005-0000-0000-00009A060000}"/>
    <cellStyle name="‡_STA-DRP_NEGS_SAP Ver 0 Revisi2 Sent VALUE.xls Chart 1-3" xfId="1694" xr:uid="{00000000-0005-0000-0000-00009B060000}"/>
    <cellStyle name="‡_STA-DRP_NEGS_SAP Ver 0 Revisi2 Sent VALUE.xls Chart 1-4" xfId="1695" xr:uid="{00000000-0005-0000-0000-00009C060000}"/>
    <cellStyle name="‡_STA-DRP_NEGS_SAP Ver 0 Revisi2 Sent VALUE.xls Chart 1-5" xfId="1696" xr:uid="{00000000-0005-0000-0000-00009D060000}"/>
    <cellStyle name="‡_STA-DRP_NEGS_Simulasi Produksi Pulsa v16" xfId="1697" xr:uid="{00000000-0005-0000-0000-00009E060000}"/>
    <cellStyle name="‡_STA-DRP_NEGS_simulasi rate-new" xfId="1698" xr:uid="{00000000-0005-0000-0000-00009F060000}"/>
    <cellStyle name="‡_STA-DRP_NEGS_SPPS0700-MN" xfId="1699" xr:uid="{00000000-0005-0000-0000-0000A0060000}"/>
    <cellStyle name="‡_STA-DRP_NEGS_SPPS0700-MN_HASIL ASSESMENT INVESTASI JT.2001 (1)" xfId="1700" xr:uid="{00000000-0005-0000-0000-0000A1060000}"/>
    <cellStyle name="‡_STA-DRP_NEGS_SPPS0700-MN-new" xfId="1701" xr:uid="{00000000-0005-0000-0000-0000A2060000}"/>
    <cellStyle name="‡_STA-DRP_NEGS_SPPS0700-MN-new_HASIL ASSESMENT INVESTASI JT.2001 (1)" xfId="1702" xr:uid="{00000000-0005-0000-0000-0000A3060000}"/>
    <cellStyle name="‡_STA-DRP_NEGS_Target LIS&amp;L252 2002 Corporate STTF 6040" xfId="1703" xr:uid="{00000000-0005-0000-0000-0000A4060000}"/>
    <cellStyle name="‡_STA-DRP_NEGS_Target Pemasaran 2002 Per STO.xls Chart 1" xfId="1704" xr:uid="{00000000-0005-0000-0000-0000A5060000}"/>
    <cellStyle name="‡_STA-DRP_NEGS_Target Pemasaran 2002 Per STO.xls Chart 1-1" xfId="1705" xr:uid="{00000000-0005-0000-0000-0000A6060000}"/>
    <cellStyle name="‡_STA-DRP_NEGS_Target Pemasaran 2002 Per STO.xls Chart 1-2" xfId="1706" xr:uid="{00000000-0005-0000-0000-0000A7060000}"/>
    <cellStyle name="‡_STA-DRP_NEGS_Target Pemasaran 2002 Per STO.xls Chart 1-3" xfId="1707" xr:uid="{00000000-0005-0000-0000-0000A8060000}"/>
    <cellStyle name="‡_STA-DRP_NEGS_Target Pemasaran 2002 Per STO.xls Chart 1-4" xfId="1708" xr:uid="{00000000-0005-0000-0000-0000A9060000}"/>
    <cellStyle name="‡_STA-DRP_NEGS_Target Pemasaran 2002 Per STO.xls Chart 1-5" xfId="1709" xr:uid="{00000000-0005-0000-0000-0000AA060000}"/>
    <cellStyle name="‡_STA-DRP_NERAPMN" xfId="1710" xr:uid="{00000000-0005-0000-0000-0000AB060000}"/>
    <cellStyle name="‡_STA-DRP_OKPI" xfId="1711" xr:uid="{00000000-0005-0000-0000-0000AC060000}"/>
    <cellStyle name="‡_STA-DRP_osp1_07_2000(SISKA)" xfId="1712" xr:uid="{00000000-0005-0000-0000-0000AD060000}"/>
    <cellStyle name="‡_STA-DRP_PB TW 2002 Divre V.xls Chart 1" xfId="1713" xr:uid="{00000000-0005-0000-0000-0000AE060000}"/>
    <cellStyle name="‡_STA-DRP_PB TW 2002 Divre V.xls Chart 2" xfId="1714" xr:uid="{00000000-0005-0000-0000-0000AF060000}"/>
    <cellStyle name="‡_STA-DRP_PB TW 2002 Divre V.xls Chart 3" xfId="1715" xr:uid="{00000000-0005-0000-0000-0000B0060000}"/>
    <cellStyle name="‡_STA-DRP_PB TW 2002 Divre V.xls Chart 4" xfId="1716" xr:uid="{00000000-0005-0000-0000-0000B1060000}"/>
    <cellStyle name="‡_STA-DRP_PENGAWASAN PPM-MARET2001" xfId="1717" xr:uid="{00000000-0005-0000-0000-0000B2060000}"/>
    <cellStyle name="‡_STA-DRP_PENGAWASAN PPM-MARET2001_april_01" xfId="1718" xr:uid="{00000000-0005-0000-0000-0000B3060000}"/>
    <cellStyle name="‡_STA-DRP_real_inves_06_2001_web" xfId="1719" xr:uid="{00000000-0005-0000-0000-0000B4060000}"/>
    <cellStyle name="‡_STA-DRP_REKAP  JARKAB  2001" xfId="1720" xr:uid="{00000000-0005-0000-0000-0000B5060000}"/>
    <cellStyle name="‡_STA-DRP_REKAP  JT  CAMAR  TH. 2001 BARU" xfId="1721" xr:uid="{00000000-0005-0000-0000-0000B6060000}"/>
    <cellStyle name="‡_STA-DRP_Rekap BoQ Capex MSOAN NAD Thn 2006" xfId="1722" xr:uid="{00000000-0005-0000-0000-0000B7060000}"/>
    <cellStyle name="‡_STA-DRP_Rekap Invest" xfId="1723" xr:uid="{00000000-0005-0000-0000-0000B8060000}"/>
    <cellStyle name="‡_STA-DRP_REKAP SISFO BEBAN-INVEST AKHIR" xfId="1724" xr:uid="{00000000-0005-0000-0000-0000B9060000}"/>
    <cellStyle name="‡_STA-DRP_REKAP SISFO BEBAN-INVEST AKHIR_Book1" xfId="1725" xr:uid="{00000000-0005-0000-0000-0000BA060000}"/>
    <cellStyle name="‡_STA-DRP_REKAP SISFO BEBAN-INVEST AKHIR_PERSETUJUAN JT 2001" xfId="1726" xr:uid="{00000000-0005-0000-0000-0000BB060000}"/>
    <cellStyle name="‡_STA-DRP_REKAPBI-ASA" xfId="1727" xr:uid="{00000000-0005-0000-0000-0000BC060000}"/>
    <cellStyle name="‡_STA-DRP_REKAPBI-ASA_BOOK1" xfId="1728" xr:uid="{00000000-0005-0000-0000-0000BD060000}"/>
    <cellStyle name="‡_STA-DRP_REKAPBI-ASA_BOOK1_1" xfId="1729" xr:uid="{00000000-0005-0000-0000-0000BE060000}"/>
    <cellStyle name="‡_STA-DRP_REKAPBI-ASA_BOOK1_SPPS0700-MN" xfId="1730" xr:uid="{00000000-0005-0000-0000-0000BF060000}"/>
    <cellStyle name="‡_STA-DRP_REKAPBI-ASA_BOOK1_SPPS0700-MN_HASIL ASSESMENT INVESTASI JT.2001 (1)" xfId="1731" xr:uid="{00000000-0005-0000-0000-0000C0060000}"/>
    <cellStyle name="‡_STA-DRP_REKAPBI-ASA_BOOK1_SPPS0700-MN-new" xfId="1732" xr:uid="{00000000-0005-0000-0000-0000C1060000}"/>
    <cellStyle name="‡_STA-DRP_REKAPBI-ASA_BOOK1_SPPS0700-MN-new_HASIL ASSESMENT INVESTASI JT.2001 (1)" xfId="1733" xr:uid="{00000000-0005-0000-0000-0000C2060000}"/>
    <cellStyle name="‡_STA-DRP_REKAPBI-ASA_form_usulan_rka99" xfId="1734" xr:uid="{00000000-0005-0000-0000-0000C3060000}"/>
    <cellStyle name="‡_STA-DRP_REKAPBI-ASA_FORM1-4-5" xfId="1735" xr:uid="{00000000-0005-0000-0000-0000C4060000}"/>
    <cellStyle name="‡_STA-DRP_REKAPBI-ASA_LampLUD" xfId="1736" xr:uid="{00000000-0005-0000-0000-0000C5060000}"/>
    <cellStyle name="‡_STA-DRP_REKAPBI-ASA_NEGS" xfId="1737" xr:uid="{00000000-0005-0000-0000-0000C6060000}"/>
    <cellStyle name="‡_STA-DRP_REKAPBI-ASA_Rekap BoQ Capex MSOAN NAD Thn 2006" xfId="1738" xr:uid="{00000000-0005-0000-0000-0000C7060000}"/>
    <cellStyle name="‡_STA-DRP_REKAPBI-ASA_SPPS_JUL00" xfId="1739" xr:uid="{00000000-0005-0000-0000-0000C8060000}"/>
    <cellStyle name="‡_STA-DRP_RKAP 2002 FINAL F" xfId="1740" xr:uid="{00000000-0005-0000-0000-0000C9060000}"/>
    <cellStyle name="‡_STA-DRP_Roll Out POTS Divre V 2001 cab 20% mas" xfId="1741" xr:uid="{00000000-0005-0000-0000-0000CA060000}"/>
    <cellStyle name="‡_STA-DRP_SAP Ver 0 Revisi2 Sent VALUE.xls Chart 1" xfId="1742" xr:uid="{00000000-0005-0000-0000-0000CB060000}"/>
    <cellStyle name="‡_STA-DRP_SAP Ver 0 Revisi2 Sent VALUE.xls Chart 1-1" xfId="1743" xr:uid="{00000000-0005-0000-0000-0000CC060000}"/>
    <cellStyle name="‡_STA-DRP_SAP Ver 0 Revisi2 Sent VALUE.xls Chart 1-2" xfId="1744" xr:uid="{00000000-0005-0000-0000-0000CD060000}"/>
    <cellStyle name="‡_STA-DRP_SAP Ver 0 Revisi2 Sent VALUE.xls Chart 1-3" xfId="1745" xr:uid="{00000000-0005-0000-0000-0000CE060000}"/>
    <cellStyle name="‡_STA-DRP_SAP Ver 0 Revisi2 Sent VALUE.xls Chart 1-4" xfId="1746" xr:uid="{00000000-0005-0000-0000-0000CF060000}"/>
    <cellStyle name="‡_STA-DRP_SAP Ver 0 Revisi2 Sent VALUE.xls Chart 1-5" xfId="1747" xr:uid="{00000000-0005-0000-0000-0000D0060000}"/>
    <cellStyle name="‡_STA-DRP_Simulasi Produksi Pulsa v16" xfId="1748" xr:uid="{00000000-0005-0000-0000-0000D1060000}"/>
    <cellStyle name="‡_STA-DRP_SPPS_JUL00" xfId="1749" xr:uid="{00000000-0005-0000-0000-0000D2060000}"/>
    <cellStyle name="‡_STA-DRP_Struktur Produk Infocom" xfId="1750" xr:uid="{00000000-0005-0000-0000-0000D3060000}"/>
    <cellStyle name="‡_STA-DRP_Summary Per UP Versi2" xfId="1751" xr:uid="{00000000-0005-0000-0000-0000D4060000}"/>
    <cellStyle name="‡_STA-DRP_Target LIS&amp;L252 2002 Corporate STTF 6040" xfId="1752" xr:uid="{00000000-0005-0000-0000-0000D5060000}"/>
    <cellStyle name="‡_STA-DRP_Target Pemasaran 2002 Per STO.xls Chart 1" xfId="1753" xr:uid="{00000000-0005-0000-0000-0000D6060000}"/>
    <cellStyle name="‡_STA-DRP_Target Pemasaran 2002 Per STO.xls Chart 1-1" xfId="1754" xr:uid="{00000000-0005-0000-0000-0000D7060000}"/>
    <cellStyle name="‡_STA-DRP_Target Pemasaran 2002 Per STO.xls Chart 1-2" xfId="1755" xr:uid="{00000000-0005-0000-0000-0000D8060000}"/>
    <cellStyle name="‡_STA-DRP_Target Pemasaran 2002 Per STO.xls Chart 1-3" xfId="1756" xr:uid="{00000000-0005-0000-0000-0000D9060000}"/>
    <cellStyle name="‡_STA-DRP_Target Pemasaran 2002 Per STO.xls Chart 1-4" xfId="1757" xr:uid="{00000000-0005-0000-0000-0000DA060000}"/>
    <cellStyle name="‡_STA-DRP_Target Pemasaran 2002 Per STO.xls Chart 1-5" xfId="1758" xr:uid="{00000000-0005-0000-0000-0000DB060000}"/>
    <cellStyle name="‡_STA-DRP_Target_D04_final" xfId="1759" xr:uid="{00000000-0005-0000-0000-0000DC060000}"/>
    <cellStyle name="‡_STA-DRP_TS D07 Retarget-selesai 13 APRIL 2004" xfId="1760" xr:uid="{00000000-0005-0000-0000-0000DD060000}"/>
    <cellStyle name="‡_STA-DRP_TS_2004_isiver_1" xfId="1761" xr:uid="{00000000-0005-0000-0000-0000DE060000}"/>
    <cellStyle name="‡_STA-DRP_TS-BISNIS-D4-2003" xfId="1762" xr:uid="{00000000-0005-0000-0000-0000DF060000}"/>
    <cellStyle name="‡_STA-DRP_TS-OKPI-DIVRE 2-2004_kes_final" xfId="1763" xr:uid="{00000000-0005-0000-0000-0000E0060000}"/>
    <cellStyle name="‡_STA-DRP_TS-OKPI-DIVRE-2003" xfId="1764" xr:uid="{00000000-0005-0000-0000-0000E1060000}"/>
    <cellStyle name="‡_STA-DRP_tw-1 " xfId="1765" xr:uid="{00000000-0005-0000-0000-0000E2060000}"/>
    <cellStyle name="‡_STA-DRP_tw-1 (2)" xfId="1766" xr:uid="{00000000-0005-0000-0000-0000E3060000}"/>
    <cellStyle name="‡_STA-DRP_tw-1 (2)_ANGGARAN  RKAP  JR TH. 2001" xfId="1767" xr:uid="{00000000-0005-0000-0000-0000E4060000}"/>
    <cellStyle name="‡_STA-DRP_tw-1 (2)_BOOK1" xfId="1768" xr:uid="{00000000-0005-0000-0000-0000E5060000}"/>
    <cellStyle name="‡_STA-DRP_tw-1 (2)_BOOK1_HASIL ASSESMENT INVESTASI JT.2001 (1)" xfId="1769" xr:uid="{00000000-0005-0000-0000-0000E6060000}"/>
    <cellStyle name="‡_STA-DRP_tw-1 (2)_Estimasi Des 2000" xfId="1770" xr:uid="{00000000-0005-0000-0000-0000E7060000}"/>
    <cellStyle name="‡_STA-DRP_tw-1 (2)_HASIL ASSESMENT INVESTASI JT.2001 (1)" xfId="1771" xr:uid="{00000000-0005-0000-0000-0000E8060000}"/>
    <cellStyle name="‡_STA-DRP_tw-1 (2)_NEGS" xfId="1772" xr:uid="{00000000-0005-0000-0000-0000E9060000}"/>
    <cellStyle name="‡_STA-DRP_tw-1 (2)_NEGS_ANGGARAN  RKAP  JR TH. 2001" xfId="1773" xr:uid="{00000000-0005-0000-0000-0000EA060000}"/>
    <cellStyle name="‡_STA-DRP_tw-1 (2)_NEGS_Estimasi Des 2000" xfId="1774" xr:uid="{00000000-0005-0000-0000-0000EB060000}"/>
    <cellStyle name="‡_STA-DRP_tw-1 (2)_NEGS_HASIL ASSESMENT INVESTASI JT.2001 (1)" xfId="1775" xr:uid="{00000000-0005-0000-0000-0000EC060000}"/>
    <cellStyle name="‡_STA-DRP_tw-1 (2)_NEGS_Pend2001-rata2-bedahari-2000-sar21814-pend-323-fix-new" xfId="1776" xr:uid="{00000000-0005-0000-0000-0000ED060000}"/>
    <cellStyle name="‡_STA-DRP_tw-1 (2)_NEGS_Rate 2000" xfId="1777" xr:uid="{00000000-0005-0000-0000-0000EE060000}"/>
    <cellStyle name="‡_STA-DRP_tw-1 (2)_NEGS_Rekap BoQ Capex MSOAN NAD Thn 2006" xfId="1778" xr:uid="{00000000-0005-0000-0000-0000EF060000}"/>
    <cellStyle name="‡_STA-DRP_tw-1 (2)_NEGS_SAP Ver 0 Revisi2 Sent VALUE.xls Chart 1" xfId="1779" xr:uid="{00000000-0005-0000-0000-0000F0060000}"/>
    <cellStyle name="‡_STA-DRP_tw-1 (2)_NEGS_SAP Ver 0 Revisi2 Sent VALUE.xls Chart 1-1" xfId="1780" xr:uid="{00000000-0005-0000-0000-0000F1060000}"/>
    <cellStyle name="‡_STA-DRP_tw-1 (2)_NEGS_SAP Ver 0 Revisi2 Sent VALUE.xls Chart 1-2" xfId="1781" xr:uid="{00000000-0005-0000-0000-0000F2060000}"/>
    <cellStyle name="‡_STA-DRP_tw-1 (2)_NEGS_SAP Ver 0 Revisi2 Sent VALUE.xls Chart 1-3" xfId="1782" xr:uid="{00000000-0005-0000-0000-0000F3060000}"/>
    <cellStyle name="‡_STA-DRP_tw-1 (2)_NEGS_SAP Ver 0 Revisi2 Sent VALUE.xls Chart 1-4" xfId="1783" xr:uid="{00000000-0005-0000-0000-0000F4060000}"/>
    <cellStyle name="‡_STA-DRP_tw-1 (2)_NEGS_SAP Ver 0 Revisi2 Sent VALUE.xls Chart 1-5" xfId="1784" xr:uid="{00000000-0005-0000-0000-0000F5060000}"/>
    <cellStyle name="‡_STA-DRP_tw-1 (2)_NEGS_Simulasi Produksi Pulsa v16" xfId="1785" xr:uid="{00000000-0005-0000-0000-0000F6060000}"/>
    <cellStyle name="‡_STA-DRP_tw-1 (2)_NEGS_simulasi rate-new" xfId="1786" xr:uid="{00000000-0005-0000-0000-0000F7060000}"/>
    <cellStyle name="‡_STA-DRP_tw-1 (2)_NEGS_SPPS0700-MN" xfId="1787" xr:uid="{00000000-0005-0000-0000-0000F8060000}"/>
    <cellStyle name="‡_STA-DRP_tw-1 (2)_NEGS_SPPS0700-MN_HASIL ASSESMENT INVESTASI JT.2001 (1)" xfId="1788" xr:uid="{00000000-0005-0000-0000-0000F9060000}"/>
    <cellStyle name="‡_STA-DRP_tw-1 (2)_NEGS_SPPS0700-MN-new" xfId="1789" xr:uid="{00000000-0005-0000-0000-0000FA060000}"/>
    <cellStyle name="‡_STA-DRP_tw-1 (2)_NEGS_SPPS0700-MN-new_HASIL ASSESMENT INVESTASI JT.2001 (1)" xfId="1790" xr:uid="{00000000-0005-0000-0000-0000FB060000}"/>
    <cellStyle name="‡_STA-DRP_tw-1 (2)_NEGS_Target LIS&amp;L252 2002 Corporate STTF 6040" xfId="1791" xr:uid="{00000000-0005-0000-0000-0000FC060000}"/>
    <cellStyle name="‡_STA-DRP_tw-1 (2)_NEGS_Target Pemasaran 2002 Per STO.xls Chart 1" xfId="1792" xr:uid="{00000000-0005-0000-0000-0000FD060000}"/>
    <cellStyle name="‡_STA-DRP_tw-1 (2)_NEGS_Target Pemasaran 2002 Per STO.xls Chart 1-1" xfId="1793" xr:uid="{00000000-0005-0000-0000-0000FE060000}"/>
    <cellStyle name="‡_STA-DRP_tw-1 (2)_NEGS_Target Pemasaran 2002 Per STO.xls Chart 1-2" xfId="1794" xr:uid="{00000000-0005-0000-0000-0000FF060000}"/>
    <cellStyle name="‡_STA-DRP_tw-1 (2)_NEGS_Target Pemasaran 2002 Per STO.xls Chart 1-3" xfId="1795" xr:uid="{00000000-0005-0000-0000-000000070000}"/>
    <cellStyle name="‡_STA-DRP_tw-1 (2)_NEGS_Target Pemasaran 2002 Per STO.xls Chart 1-4" xfId="1796" xr:uid="{00000000-0005-0000-0000-000001070000}"/>
    <cellStyle name="‡_STA-DRP_tw-1 (2)_NEGS_Target Pemasaran 2002 Per STO.xls Chart 1-5" xfId="1797" xr:uid="{00000000-0005-0000-0000-000002070000}"/>
    <cellStyle name="‡_STA-DRP_tw-1 (2)_Pend2001-rata2-bedahari-2000-sar21814-pend-323-fix-new" xfId="1798" xr:uid="{00000000-0005-0000-0000-000003070000}"/>
    <cellStyle name="‡_STA-DRP_tw-1 (2)_PERSONAL" xfId="1799" xr:uid="{00000000-0005-0000-0000-000004070000}"/>
    <cellStyle name="‡_STA-DRP_tw-1 (2)_PERSONAL_BOOK1" xfId="1800" xr:uid="{00000000-0005-0000-0000-000005070000}"/>
    <cellStyle name="‡_STA-DRP_tw-1 (2)_PERSONAL_BOOK1_HASIL ASSESMENT INVESTASI JT.2001 (1)" xfId="1801" xr:uid="{00000000-0005-0000-0000-000006070000}"/>
    <cellStyle name="‡_STA-DRP_tw-1 (2)_Rate 2000" xfId="1802" xr:uid="{00000000-0005-0000-0000-000007070000}"/>
    <cellStyle name="‡_STA-DRP_tw-1 (2)_Rekap BoQ Capex MSOAN NAD Thn 2006" xfId="1803" xr:uid="{00000000-0005-0000-0000-000008070000}"/>
    <cellStyle name="‡_STA-DRP_tw-1 (2)_Roll Out POTS Divre V 2001 cab 20% mas" xfId="1804" xr:uid="{00000000-0005-0000-0000-000009070000}"/>
    <cellStyle name="‡_STA-DRP_tw-1 (2)_SAP Ver 0 Revisi2 Sent VALUE.xls Chart 1" xfId="1805" xr:uid="{00000000-0005-0000-0000-00000A070000}"/>
    <cellStyle name="‡_STA-DRP_tw-1 (2)_SAP Ver 0 Revisi2 Sent VALUE.xls Chart 1-1" xfId="1806" xr:uid="{00000000-0005-0000-0000-00000B070000}"/>
    <cellStyle name="‡_STA-DRP_tw-1 (2)_SAP Ver 0 Revisi2 Sent VALUE.xls Chart 1-2" xfId="1807" xr:uid="{00000000-0005-0000-0000-00000C070000}"/>
    <cellStyle name="‡_STA-DRP_tw-1 (2)_SAP Ver 0 Revisi2 Sent VALUE.xls Chart 1-3" xfId="1808" xr:uid="{00000000-0005-0000-0000-00000D070000}"/>
    <cellStyle name="‡_STA-DRP_tw-1 (2)_SAP Ver 0 Revisi2 Sent VALUE.xls Chart 1-4" xfId="1809" xr:uid="{00000000-0005-0000-0000-00000E070000}"/>
    <cellStyle name="‡_STA-DRP_tw-1 (2)_SAP Ver 0 Revisi2 Sent VALUE.xls Chart 1-5" xfId="1810" xr:uid="{00000000-0005-0000-0000-00000F070000}"/>
    <cellStyle name="‡_STA-DRP_tw-1 (2)_Simulasi Produksi Pulsa v16" xfId="1811" xr:uid="{00000000-0005-0000-0000-000010070000}"/>
    <cellStyle name="‡_STA-DRP_tw-1 (2)_simulasi rate-new" xfId="1812" xr:uid="{00000000-0005-0000-0000-000011070000}"/>
    <cellStyle name="‡_STA-DRP_tw-1 (2)_SPPS0700-MN" xfId="1813" xr:uid="{00000000-0005-0000-0000-000012070000}"/>
    <cellStyle name="‡_STA-DRP_tw-1 (2)_SPPS0700-MN_HASIL ASSESMENT INVESTASI JT.2001 (1)" xfId="1814" xr:uid="{00000000-0005-0000-0000-000013070000}"/>
    <cellStyle name="‡_STA-DRP_tw-1 (2)_SPPS0700-MN-new" xfId="1815" xr:uid="{00000000-0005-0000-0000-000014070000}"/>
    <cellStyle name="‡_STA-DRP_tw-1 (2)_SPPS0700-MN-new_HASIL ASSESMENT INVESTASI JT.2001 (1)" xfId="1816" xr:uid="{00000000-0005-0000-0000-000015070000}"/>
    <cellStyle name="‡_STA-DRP_tw-1 (2)_Target LIS&amp;L252 2002 Corporate STTF 6040" xfId="1817" xr:uid="{00000000-0005-0000-0000-000016070000}"/>
    <cellStyle name="‡_STA-DRP_tw-1 (2)_Target Pemasaran 2002 Per STO.xls Chart 1" xfId="1818" xr:uid="{00000000-0005-0000-0000-000017070000}"/>
    <cellStyle name="‡_STA-DRP_tw-1 (2)_Target Pemasaran 2002 Per STO.xls Chart 1-1" xfId="1819" xr:uid="{00000000-0005-0000-0000-000018070000}"/>
    <cellStyle name="‡_STA-DRP_tw-1 (2)_Target Pemasaran 2002 Per STO.xls Chart 1-2" xfId="1820" xr:uid="{00000000-0005-0000-0000-000019070000}"/>
    <cellStyle name="‡_STA-DRP_tw-1 (2)_Target Pemasaran 2002 Per STO.xls Chart 1-3" xfId="1821" xr:uid="{00000000-0005-0000-0000-00001A070000}"/>
    <cellStyle name="‡_STA-DRP_tw-1 (2)_Target Pemasaran 2002 Per STO.xls Chart 1-4" xfId="1822" xr:uid="{00000000-0005-0000-0000-00001B070000}"/>
    <cellStyle name="‡_STA-DRP_tw-1 (2)_Target Pemasaran 2002 Per STO.xls Chart 1-5" xfId="1823" xr:uid="{00000000-0005-0000-0000-00001C070000}"/>
    <cellStyle name="‡_STA-DRP_tw-1 _ANGGARAN  RKAP  JR TH. 2001" xfId="1824" xr:uid="{00000000-0005-0000-0000-00001D070000}"/>
    <cellStyle name="‡_STA-DRP_tw-1 _BOOK1" xfId="1825" xr:uid="{00000000-0005-0000-0000-00001E070000}"/>
    <cellStyle name="‡_STA-DRP_tw-1 _BOOK1_HASIL ASSESMENT INVESTASI JT.2001 (1)" xfId="1826" xr:uid="{00000000-0005-0000-0000-00001F070000}"/>
    <cellStyle name="‡_STA-DRP_tw-1 _Estimasi Des 2000" xfId="1827" xr:uid="{00000000-0005-0000-0000-000020070000}"/>
    <cellStyle name="‡_STA-DRP_tw-1 _HASIL ASSESMENT INVESTASI JT.2001 (1)" xfId="1828" xr:uid="{00000000-0005-0000-0000-000021070000}"/>
    <cellStyle name="‡_STA-DRP_tw-1 _NEGS" xfId="1829" xr:uid="{00000000-0005-0000-0000-000022070000}"/>
    <cellStyle name="‡_STA-DRP_tw-1 _NEGS_ANGGARAN  RKAP  JR TH. 2001" xfId="1830" xr:uid="{00000000-0005-0000-0000-000023070000}"/>
    <cellStyle name="‡_STA-DRP_tw-1 _NEGS_Estimasi Des 2000" xfId="1831" xr:uid="{00000000-0005-0000-0000-000024070000}"/>
    <cellStyle name="‡_STA-DRP_tw-1 _NEGS_HASIL ASSESMENT INVESTASI JT.2001 (1)" xfId="1832" xr:uid="{00000000-0005-0000-0000-000025070000}"/>
    <cellStyle name="‡_STA-DRP_tw-1 _NEGS_Pend2001-rata2-bedahari-2000-sar21814-pend-323-fix-new" xfId="1833" xr:uid="{00000000-0005-0000-0000-000026070000}"/>
    <cellStyle name="‡_STA-DRP_tw-1 _NEGS_Rate 2000" xfId="1834" xr:uid="{00000000-0005-0000-0000-000027070000}"/>
    <cellStyle name="‡_STA-DRP_tw-1 _NEGS_Rekap BoQ Capex MSOAN NAD Thn 2006" xfId="1835" xr:uid="{00000000-0005-0000-0000-000028070000}"/>
    <cellStyle name="‡_STA-DRP_tw-1 _NEGS_SAP Ver 0 Revisi2 Sent VALUE.xls Chart 1" xfId="1836" xr:uid="{00000000-0005-0000-0000-000029070000}"/>
    <cellStyle name="‡_STA-DRP_tw-1 _NEGS_SAP Ver 0 Revisi2 Sent VALUE.xls Chart 1-1" xfId="1837" xr:uid="{00000000-0005-0000-0000-00002A070000}"/>
    <cellStyle name="‡_STA-DRP_tw-1 _NEGS_SAP Ver 0 Revisi2 Sent VALUE.xls Chart 1-2" xfId="1838" xr:uid="{00000000-0005-0000-0000-00002B070000}"/>
    <cellStyle name="‡_STA-DRP_tw-1 _NEGS_SAP Ver 0 Revisi2 Sent VALUE.xls Chart 1-3" xfId="1839" xr:uid="{00000000-0005-0000-0000-00002C070000}"/>
    <cellStyle name="‡_STA-DRP_tw-1 _NEGS_SAP Ver 0 Revisi2 Sent VALUE.xls Chart 1-4" xfId="1840" xr:uid="{00000000-0005-0000-0000-00002D070000}"/>
    <cellStyle name="‡_STA-DRP_tw-1 _NEGS_SAP Ver 0 Revisi2 Sent VALUE.xls Chart 1-5" xfId="1841" xr:uid="{00000000-0005-0000-0000-00002E070000}"/>
    <cellStyle name="‡_STA-DRP_tw-1 _NEGS_Simulasi Produksi Pulsa v16" xfId="1842" xr:uid="{00000000-0005-0000-0000-00002F070000}"/>
    <cellStyle name="‡_STA-DRP_tw-1 _NEGS_simulasi rate-new" xfId="1843" xr:uid="{00000000-0005-0000-0000-000030070000}"/>
    <cellStyle name="‡_STA-DRP_tw-1 _NEGS_SPPS0700-MN" xfId="1844" xr:uid="{00000000-0005-0000-0000-000031070000}"/>
    <cellStyle name="‡_STA-DRP_tw-1 _NEGS_SPPS0700-MN_HASIL ASSESMENT INVESTASI JT.2001 (1)" xfId="1845" xr:uid="{00000000-0005-0000-0000-000032070000}"/>
    <cellStyle name="‡_STA-DRP_tw-1 _NEGS_SPPS0700-MN-new" xfId="1846" xr:uid="{00000000-0005-0000-0000-000033070000}"/>
    <cellStyle name="‡_STA-DRP_tw-1 _NEGS_SPPS0700-MN-new_HASIL ASSESMENT INVESTASI JT.2001 (1)" xfId="1847" xr:uid="{00000000-0005-0000-0000-000034070000}"/>
    <cellStyle name="‡_STA-DRP_tw-1 _NEGS_Target LIS&amp;L252 2002 Corporate STTF 6040" xfId="1848" xr:uid="{00000000-0005-0000-0000-000035070000}"/>
    <cellStyle name="‡_STA-DRP_tw-1 _NEGS_Target Pemasaran 2002 Per STO.xls Chart 1" xfId="1849" xr:uid="{00000000-0005-0000-0000-000036070000}"/>
    <cellStyle name="‡_STA-DRP_tw-1 _NEGS_Target Pemasaran 2002 Per STO.xls Chart 1-1" xfId="1850" xr:uid="{00000000-0005-0000-0000-000037070000}"/>
    <cellStyle name="‡_STA-DRP_tw-1 _NEGS_Target Pemasaran 2002 Per STO.xls Chart 1-2" xfId="1851" xr:uid="{00000000-0005-0000-0000-000038070000}"/>
    <cellStyle name="‡_STA-DRP_tw-1 _NEGS_Target Pemasaran 2002 Per STO.xls Chart 1-3" xfId="1852" xr:uid="{00000000-0005-0000-0000-000039070000}"/>
    <cellStyle name="‡_STA-DRP_tw-1 _NEGS_Target Pemasaran 2002 Per STO.xls Chart 1-4" xfId="1853" xr:uid="{00000000-0005-0000-0000-00003A070000}"/>
    <cellStyle name="‡_STA-DRP_tw-1 _NEGS_Target Pemasaran 2002 Per STO.xls Chart 1-5" xfId="1854" xr:uid="{00000000-0005-0000-0000-00003B070000}"/>
    <cellStyle name="‡_STA-DRP_tw-1 _Pend2001-rata2-bedahari-2000-sar21814-pend-323-fix-new" xfId="1855" xr:uid="{00000000-0005-0000-0000-00003C070000}"/>
    <cellStyle name="‡_STA-DRP_tw-1 _PERSONAL" xfId="1856" xr:uid="{00000000-0005-0000-0000-00003D070000}"/>
    <cellStyle name="‡_STA-DRP_tw-1 _PERSONAL_BOOK1" xfId="1857" xr:uid="{00000000-0005-0000-0000-00003E070000}"/>
    <cellStyle name="‡_STA-DRP_tw-1 _PERSONAL_BOOK1_HASIL ASSESMENT INVESTASI JT.2001 (1)" xfId="1858" xr:uid="{00000000-0005-0000-0000-00003F070000}"/>
    <cellStyle name="‡_STA-DRP_tw-1 _pldt" xfId="1859" xr:uid="{00000000-0005-0000-0000-000040070000}"/>
    <cellStyle name="‡_STA-DRP_tw-1 _Rate 2000" xfId="1860" xr:uid="{00000000-0005-0000-0000-000041070000}"/>
    <cellStyle name="‡_STA-DRP_tw-1 _Rekap BoQ Capex MSOAN NAD Thn 2006" xfId="1861" xr:uid="{00000000-0005-0000-0000-000042070000}"/>
    <cellStyle name="‡_STA-DRP_tw-1 _Roll Out POTS Divre V 2001 cab 20% mas" xfId="1862" xr:uid="{00000000-0005-0000-0000-000043070000}"/>
    <cellStyle name="‡_STA-DRP_tw-1 _SAP Ver 0 Revisi2 Sent VALUE.xls Chart 1" xfId="1863" xr:uid="{00000000-0005-0000-0000-000044070000}"/>
    <cellStyle name="‡_STA-DRP_tw-1 _SAP Ver 0 Revisi2 Sent VALUE.xls Chart 1-1" xfId="1864" xr:uid="{00000000-0005-0000-0000-000045070000}"/>
    <cellStyle name="‡_STA-DRP_tw-1 _SAP Ver 0 Revisi2 Sent VALUE.xls Chart 1-2" xfId="1865" xr:uid="{00000000-0005-0000-0000-000046070000}"/>
    <cellStyle name="‡_STA-DRP_tw-1 _SAP Ver 0 Revisi2 Sent VALUE.xls Chart 1-3" xfId="1866" xr:uid="{00000000-0005-0000-0000-000047070000}"/>
    <cellStyle name="‡_STA-DRP_tw-1 _SAP Ver 0 Revisi2 Sent VALUE.xls Chart 1-4" xfId="1867" xr:uid="{00000000-0005-0000-0000-000048070000}"/>
    <cellStyle name="‡_STA-DRP_tw-1 _SAP Ver 0 Revisi2 Sent VALUE.xls Chart 1-5" xfId="1868" xr:uid="{00000000-0005-0000-0000-000049070000}"/>
    <cellStyle name="‡_STA-DRP_tw-1 _Simulasi Produksi Pulsa v16" xfId="1869" xr:uid="{00000000-0005-0000-0000-00004A070000}"/>
    <cellStyle name="‡_STA-DRP_tw-1 _simulasi rate-new" xfId="1870" xr:uid="{00000000-0005-0000-0000-00004B070000}"/>
    <cellStyle name="‡_STA-DRP_tw-1 _SPPS0700-MN" xfId="1871" xr:uid="{00000000-0005-0000-0000-00004C070000}"/>
    <cellStyle name="‡_STA-DRP_tw-1 _SPPS0700-MN_HASIL ASSESMENT INVESTASI JT.2001 (1)" xfId="1872" xr:uid="{00000000-0005-0000-0000-00004D070000}"/>
    <cellStyle name="‡_STA-DRP_tw-1 _SPPS0700-MN-new" xfId="1873" xr:uid="{00000000-0005-0000-0000-00004E070000}"/>
    <cellStyle name="‡_STA-DRP_tw-1 _SPPS0700-MN-new_HASIL ASSESMENT INVESTASI JT.2001 (1)" xfId="1874" xr:uid="{00000000-0005-0000-0000-00004F070000}"/>
    <cellStyle name="‡_STA-DRP_tw-1 _Target LIS&amp;L252 2002 Corporate STTF 6040" xfId="1875" xr:uid="{00000000-0005-0000-0000-000050070000}"/>
    <cellStyle name="‡_STA-DRP_tw-1 _Target Pemasaran 2002 Per STO.xls Chart 1" xfId="1876" xr:uid="{00000000-0005-0000-0000-000051070000}"/>
    <cellStyle name="‡_STA-DRP_tw-1 _Target Pemasaran 2002 Per STO.xls Chart 1-1" xfId="1877" xr:uid="{00000000-0005-0000-0000-000052070000}"/>
    <cellStyle name="‡_STA-DRP_tw-1 _Target Pemasaran 2002 Per STO.xls Chart 1-2" xfId="1878" xr:uid="{00000000-0005-0000-0000-000053070000}"/>
    <cellStyle name="‡_STA-DRP_tw-1 _Target Pemasaran 2002 Per STO.xls Chart 1-3" xfId="1879" xr:uid="{00000000-0005-0000-0000-000054070000}"/>
    <cellStyle name="‡_STA-DRP_tw-1 _Target Pemasaran 2002 Per STO.xls Chart 1-4" xfId="1880" xr:uid="{00000000-0005-0000-0000-000055070000}"/>
    <cellStyle name="‡_STA-DRP_tw-1 _Target Pemasaran 2002 Per STO.xls Chart 1-5" xfId="1881" xr:uid="{00000000-0005-0000-0000-000056070000}"/>
    <cellStyle name="‡_STA-DRP_Type A2" xfId="1882" xr:uid="{00000000-0005-0000-0000-000057070000}"/>
    <cellStyle name="‡_STA-DRP_USUL INVES 2002 DG REVENUE" xfId="1883" xr:uid="{00000000-0005-0000-0000-000058070000}"/>
    <cellStyle name="‡_STA-DRP_USULAN JARINGAN JEMBER" xfId="1884" xr:uid="{00000000-0005-0000-0000-000059070000}"/>
    <cellStyle name="‡_STA-DRP_Usulan_Investasi_2002_divre5" xfId="1885" xr:uid="{00000000-0005-0000-0000-00005A070000}"/>
    <cellStyle name="‡_STA-DRP_VOKSEL" xfId="1886" xr:uid="{00000000-0005-0000-0000-00005B070000}"/>
    <cellStyle name="‡_STA-DRP_VOKSEL_ANGGARAN  RKAP  JR TH. 2001" xfId="1887" xr:uid="{00000000-0005-0000-0000-00005C070000}"/>
    <cellStyle name="‡_STA-DRP_VOKSEL_BOOK1" xfId="1888" xr:uid="{00000000-0005-0000-0000-00005D070000}"/>
    <cellStyle name="‡_STA-DRP_VOKSEL_HASIL ASSESMENT INVESTASI JT.2001 (1)" xfId="1889" xr:uid="{00000000-0005-0000-0000-00005E070000}"/>
    <cellStyle name="‡_Struktur Produk Infocom" xfId="1890" xr:uid="{00000000-0005-0000-0000-00005F070000}"/>
    <cellStyle name="‡_Summary Per UP Versi2" xfId="1891" xr:uid="{00000000-0005-0000-0000-000060070000}"/>
    <cellStyle name="‡_Target LIS&amp;L252 2002 Corporate STTF 6040" xfId="1892" xr:uid="{00000000-0005-0000-0000-000061070000}"/>
    <cellStyle name="‡_Target Pemasaran 2002 Per STO.xls Chart 1" xfId="1893" xr:uid="{00000000-0005-0000-0000-000062070000}"/>
    <cellStyle name="‡_Target Pemasaran 2002 Per STO.xls Chart 1-1" xfId="1894" xr:uid="{00000000-0005-0000-0000-000063070000}"/>
    <cellStyle name="‡_Target Pemasaran 2002 Per STO.xls Chart 1-2" xfId="1895" xr:uid="{00000000-0005-0000-0000-000064070000}"/>
    <cellStyle name="‡_Target Pemasaran 2002 Per STO.xls Chart 1-3" xfId="1896" xr:uid="{00000000-0005-0000-0000-000065070000}"/>
    <cellStyle name="‡_Target Pemasaran 2002 Per STO.xls Chart 1-4" xfId="1897" xr:uid="{00000000-0005-0000-0000-000066070000}"/>
    <cellStyle name="‡_Target Pemasaran 2002 Per STO.xls Chart 1-5" xfId="1898" xr:uid="{00000000-0005-0000-0000-000067070000}"/>
    <cellStyle name="‡_Target_D04_final" xfId="1899" xr:uid="{00000000-0005-0000-0000-000068070000}"/>
    <cellStyle name="‡_TS D07 Retarget-selesai 13 APRIL 2004" xfId="1900" xr:uid="{00000000-0005-0000-0000-000069070000}"/>
    <cellStyle name="‡_TS_2004_isiver_1" xfId="1901" xr:uid="{00000000-0005-0000-0000-00006A070000}"/>
    <cellStyle name="‡_TS-BISNIS-D4-2003" xfId="1902" xr:uid="{00000000-0005-0000-0000-00006B070000}"/>
    <cellStyle name="‡_TS-OKPI-DIVRE 2-2004_kes_final" xfId="1903" xr:uid="{00000000-0005-0000-0000-00006C070000}"/>
    <cellStyle name="‡_TS-OKPI-DIVRE-2003" xfId="1904" xr:uid="{00000000-0005-0000-0000-00006D070000}"/>
    <cellStyle name="‡_Type A2" xfId="1905" xr:uid="{00000000-0005-0000-0000-00006E070000}"/>
    <cellStyle name="‡_USUL INVES 2002 DG REVENUE" xfId="1906" xr:uid="{00000000-0005-0000-0000-00006F070000}"/>
    <cellStyle name="‡_USULAN JARINGAN JEMBER" xfId="1907" xr:uid="{00000000-0005-0000-0000-000070070000}"/>
    <cellStyle name="‡_Usulan_Investasi_2002_divre5" xfId="1908" xr:uid="{00000000-0005-0000-0000-000071070000}"/>
    <cellStyle name="‡_VOKSEL" xfId="1909" xr:uid="{00000000-0005-0000-0000-000072070000}"/>
    <cellStyle name="‡_VOKSEL_ANGGARAN  RKAP  JR TH. 2001" xfId="1910" xr:uid="{00000000-0005-0000-0000-000073070000}"/>
    <cellStyle name="‡_VOKSEL_BOOK1" xfId="1911" xr:uid="{00000000-0005-0000-0000-000074070000}"/>
    <cellStyle name="‡_VOKSEL_HASIL ASSESMENT INVESTASI JT.2001 (1)" xfId="1912" xr:uid="{00000000-0005-0000-0000-000075070000}"/>
    <cellStyle name="•W?_Pacific Region P&amp;L" xfId="1913" xr:uid="{00000000-0005-0000-0000-000076070000}"/>
    <cellStyle name="•W€_‰¿ŠiƒŠƒXƒg" xfId="1914" xr:uid="{00000000-0005-0000-0000-000077070000}"/>
    <cellStyle name="" xfId="1915" xr:uid="{00000000-0005-0000-0000-000078070000}"/>
    <cellStyle name="" xfId="1916" xr:uid="{00000000-0005-0000-0000-000079070000}"/>
    <cellStyle name="_AREA  AP. JEMBER  PLANT A2" xfId="1917" xr:uid="{00000000-0005-0000-0000-00007A070000}"/>
    <cellStyle name="_AREA  AP. JEMBER  PLANT A2" xfId="1918" xr:uid="{00000000-0005-0000-0000-00007B070000}"/>
    <cellStyle name="_BOOK1" xfId="1919" xr:uid="{00000000-0005-0000-0000-00007C070000}"/>
    <cellStyle name="_BOOK1" xfId="1920" xr:uid="{00000000-0005-0000-0000-00007D070000}"/>
    <cellStyle name="0,0_x000a__x000a_NA_x000a__x000a_" xfId="1921" xr:uid="{00000000-0005-0000-0000-00007E070000}"/>
    <cellStyle name="0,0_x000a__x000a_NA_x000a__x000a_ 2" xfId="1922" xr:uid="{00000000-0005-0000-0000-00007F070000}"/>
    <cellStyle name="0,0_x000a__x000a_NA_x000a__x000a__ama SP JALIN 2008- rev (2) for BOD" xfId="1923" xr:uid="{00000000-0005-0000-0000-000080070000}"/>
    <cellStyle name="0,0_x000d__x000a_NA_x000d__x000a_" xfId="1924" xr:uid="{00000000-0005-0000-0000-000081070000}"/>
    <cellStyle name="0,0_x000d__x000a_NA_x000d__x000a_ 2" xfId="1925" xr:uid="{00000000-0005-0000-0000-000082070000}"/>
    <cellStyle name="0,0_x000d__x000a_NA_x000d__x000a__ama SP JALIN 2008- rev (2) for BOD" xfId="1926" xr:uid="{00000000-0005-0000-0000-000083070000}"/>
    <cellStyle name="000 PN" xfId="1927" xr:uid="{00000000-0005-0000-0000-000084070000}"/>
    <cellStyle name="¹éºÐÀ²_±âÅ¸" xfId="1928" xr:uid="{00000000-0005-0000-0000-000085070000}"/>
    <cellStyle name="259 PN" xfId="1929" xr:uid="{00000000-0005-0000-0000-000086070000}"/>
    <cellStyle name="600 PN" xfId="1930" xr:uid="{00000000-0005-0000-0000-000087070000}"/>
    <cellStyle name="6mal" xfId="1931" xr:uid="{00000000-0005-0000-0000-000088070000}"/>
    <cellStyle name="700 PN" xfId="1932" xr:uid="{00000000-0005-0000-0000-000089070000}"/>
    <cellStyle name="a" xfId="1933" xr:uid="{00000000-0005-0000-0000-00008A070000}"/>
    <cellStyle name="a1" xfId="1934" xr:uid="{00000000-0005-0000-0000-00008B070000}"/>
    <cellStyle name="a1 2" xfId="3846" xr:uid="{00000000-0005-0000-0000-00008C070000}"/>
    <cellStyle name="ac" xfId="1935" xr:uid="{00000000-0005-0000-0000-00008D070000}"/>
    <cellStyle name="ac 2" xfId="3847" xr:uid="{00000000-0005-0000-0000-00008E070000}"/>
    <cellStyle name="ÅëÈ­ [0]_±âÅ¸" xfId="1936" xr:uid="{00000000-0005-0000-0000-00008F070000}"/>
    <cellStyle name="ÅëÈ­_±âÅ¸" xfId="1937" xr:uid="{00000000-0005-0000-0000-000090070000}"/>
    <cellStyle name="args.style" xfId="1938" xr:uid="{00000000-0005-0000-0000-000091070000}"/>
    <cellStyle name="Arial10" xfId="1939" xr:uid="{00000000-0005-0000-0000-000092070000}"/>
    <cellStyle name="Assumption" xfId="1940" xr:uid="{00000000-0005-0000-0000-000093070000}"/>
    <cellStyle name="AssumptionHeader" xfId="1941" xr:uid="{00000000-0005-0000-0000-000094070000}"/>
    <cellStyle name="ÄÞ¸¶ [0]_±âÅ¸" xfId="1942" xr:uid="{00000000-0005-0000-0000-000095070000}"/>
    <cellStyle name="ÄÞ¸¶_±âÅ¸" xfId="1943" xr:uid="{00000000-0005-0000-0000-000096070000}"/>
    <cellStyle name="axlcolour" xfId="1944" xr:uid="{00000000-0005-0000-0000-000097070000}"/>
    <cellStyle name="back" xfId="1945" xr:uid="{00000000-0005-0000-0000-000098070000}"/>
    <cellStyle name="Background" xfId="1946" xr:uid="{00000000-0005-0000-0000-000099070000}"/>
    <cellStyle name="Benchmark" xfId="1947" xr:uid="{00000000-0005-0000-0000-00009A070000}"/>
    <cellStyle name="big" xfId="1948" xr:uid="{00000000-0005-0000-0000-00009B070000}"/>
    <cellStyle name="billion" xfId="1949" xr:uid="{00000000-0005-0000-0000-00009C070000}"/>
    <cellStyle name="Board Level" xfId="1950" xr:uid="{00000000-0005-0000-0000-00009D070000}"/>
    <cellStyle name="Body" xfId="1951" xr:uid="{00000000-0005-0000-0000-00009E070000}"/>
    <cellStyle name="bol" xfId="1952" xr:uid="{00000000-0005-0000-0000-00009F070000}"/>
    <cellStyle name="Bol 1" xfId="1953" xr:uid="{00000000-0005-0000-0000-0000A0070000}"/>
    <cellStyle name="Bol 1 2" xfId="3848" xr:uid="{00000000-0005-0000-0000-0000A1070000}"/>
    <cellStyle name="bol_Summary of Payment 10 Nov 2008" xfId="1954" xr:uid="{00000000-0005-0000-0000-0000A2070000}"/>
    <cellStyle name="bol1" xfId="1955" xr:uid="{00000000-0005-0000-0000-0000A3070000}"/>
    <cellStyle name="Bold" xfId="1956" xr:uid="{00000000-0005-0000-0000-0000A4070000}"/>
    <cellStyle name="BOLD &amp; SHADED" xfId="1957" xr:uid="{00000000-0005-0000-0000-0000A5070000}"/>
    <cellStyle name="Border" xfId="1958" xr:uid="{00000000-0005-0000-0000-0000A6070000}"/>
    <cellStyle name="Breakdown Name" xfId="1959" xr:uid="{00000000-0005-0000-0000-0000A7070000}"/>
    <cellStyle name="Breakdown Price" xfId="1960" xr:uid="{00000000-0005-0000-0000-0000A8070000}"/>
    <cellStyle name="Breakdown SNR" xfId="1961" xr:uid="{00000000-0005-0000-0000-0000A9070000}"/>
    <cellStyle name="Ç¥ÁØ_¿¬°£´©°è¿¹»ó" xfId="1962" xr:uid="{00000000-0005-0000-0000-0000AA070000}"/>
    <cellStyle name="C600 PN" xfId="1963" xr:uid="{00000000-0005-0000-0000-0000AB070000}"/>
    <cellStyle name="Calc Currency (0)" xfId="1964" xr:uid="{00000000-0005-0000-0000-0000AC070000}"/>
    <cellStyle name="Calc Currency (2)" xfId="1965" xr:uid="{00000000-0005-0000-0000-0000AD070000}"/>
    <cellStyle name="Calc Percent (0)" xfId="1966" xr:uid="{00000000-0005-0000-0000-0000AE070000}"/>
    <cellStyle name="Calc Percent (1)" xfId="1967" xr:uid="{00000000-0005-0000-0000-0000AF070000}"/>
    <cellStyle name="Calc Percent (2)" xfId="1968" xr:uid="{00000000-0005-0000-0000-0000B0070000}"/>
    <cellStyle name="Calc Units (0)" xfId="1969" xr:uid="{00000000-0005-0000-0000-0000B1070000}"/>
    <cellStyle name="Calc Units (1)" xfId="1970" xr:uid="{00000000-0005-0000-0000-0000B2070000}"/>
    <cellStyle name="Calc Units (2)" xfId="1971" xr:uid="{00000000-0005-0000-0000-0000B3070000}"/>
    <cellStyle name="Card" xfId="1972" xr:uid="{00000000-0005-0000-0000-0000B4070000}"/>
    <cellStyle name="Card B" xfId="1973" xr:uid="{00000000-0005-0000-0000-0000B5070000}"/>
    <cellStyle name="Card BL" xfId="1974" xr:uid="{00000000-0005-0000-0000-0000B6070000}"/>
    <cellStyle name="Card BR" xfId="1975" xr:uid="{00000000-0005-0000-0000-0000B7070000}"/>
    <cellStyle name="Card L" xfId="1976" xr:uid="{00000000-0005-0000-0000-0000B8070000}"/>
    <cellStyle name="Card R" xfId="1977" xr:uid="{00000000-0005-0000-0000-0000B9070000}"/>
    <cellStyle name="Card T" xfId="1978" xr:uid="{00000000-0005-0000-0000-0000BA070000}"/>
    <cellStyle name="Card TL" xfId="1979" xr:uid="{00000000-0005-0000-0000-0000BB070000}"/>
    <cellStyle name="Card TR" xfId="1980" xr:uid="{00000000-0005-0000-0000-0000BC070000}"/>
    <cellStyle name="category" xfId="1981" xr:uid="{00000000-0005-0000-0000-0000BD070000}"/>
    <cellStyle name="Changeable" xfId="1982" xr:uid="{00000000-0005-0000-0000-0000BE070000}"/>
    <cellStyle name="Code" xfId="1983" xr:uid="{00000000-0005-0000-0000-0000BF070000}"/>
    <cellStyle name="Code Section" xfId="1984" xr:uid="{00000000-0005-0000-0000-0000C0070000}"/>
    <cellStyle name="Column Header" xfId="1985" xr:uid="{00000000-0005-0000-0000-0000C1070000}"/>
    <cellStyle name="Column Heading" xfId="1986" xr:uid="{00000000-0005-0000-0000-0000C2070000}"/>
    <cellStyle name="Column Heading (No Wrap)" xfId="1987" xr:uid="{00000000-0005-0000-0000-0000C3070000}"/>
    <cellStyle name="Column Total" xfId="1988" xr:uid="{00000000-0005-0000-0000-0000C4070000}"/>
    <cellStyle name="Comma" xfId="1" builtinId="3"/>
    <cellStyle name="Comma  - Style1" xfId="1989" xr:uid="{00000000-0005-0000-0000-0000C6070000}"/>
    <cellStyle name="Comma  - Style2" xfId="1990" xr:uid="{00000000-0005-0000-0000-0000C7070000}"/>
    <cellStyle name="Comma  - Style3" xfId="1991" xr:uid="{00000000-0005-0000-0000-0000C8070000}"/>
    <cellStyle name="Comma  - Style4" xfId="1992" xr:uid="{00000000-0005-0000-0000-0000C9070000}"/>
    <cellStyle name="Comma  - Style5" xfId="1993" xr:uid="{00000000-0005-0000-0000-0000CA070000}"/>
    <cellStyle name="Comma  - Style6" xfId="1994" xr:uid="{00000000-0005-0000-0000-0000CB070000}"/>
    <cellStyle name="Comma  - Style7" xfId="1995" xr:uid="{00000000-0005-0000-0000-0000CC070000}"/>
    <cellStyle name="Comma  - Style8" xfId="1996" xr:uid="{00000000-0005-0000-0000-0000CD070000}"/>
    <cellStyle name="Comma - Style1" xfId="1997" xr:uid="{00000000-0005-0000-0000-0000CE070000}"/>
    <cellStyle name="Comma - Style2" xfId="1998" xr:uid="{00000000-0005-0000-0000-0000CF070000}"/>
    <cellStyle name="Comma - Style3" xfId="1999" xr:uid="{00000000-0005-0000-0000-0000D0070000}"/>
    <cellStyle name="Comma - Style4" xfId="2000" xr:uid="{00000000-0005-0000-0000-0000D1070000}"/>
    <cellStyle name="Comma - Style5" xfId="2001" xr:uid="{00000000-0005-0000-0000-0000D2070000}"/>
    <cellStyle name="Comma - Style6" xfId="2002" xr:uid="{00000000-0005-0000-0000-0000D3070000}"/>
    <cellStyle name="Comma - Style7" xfId="2003" xr:uid="{00000000-0005-0000-0000-0000D4070000}"/>
    <cellStyle name="Comma - Style8" xfId="2004" xr:uid="{00000000-0005-0000-0000-0000D5070000}"/>
    <cellStyle name="Comma [0]" xfId="4103" builtinId="6"/>
    <cellStyle name="Comma [0] 10" xfId="2005" xr:uid="{00000000-0005-0000-0000-0000D7070000}"/>
    <cellStyle name="Comma [0] 11" xfId="2006" xr:uid="{00000000-0005-0000-0000-0000D8070000}"/>
    <cellStyle name="Comma [0] 12" xfId="2007" xr:uid="{00000000-0005-0000-0000-0000D9070000}"/>
    <cellStyle name="Comma [0] 12 2" xfId="3849" xr:uid="{00000000-0005-0000-0000-0000DA070000}"/>
    <cellStyle name="Comma [0] 13" xfId="2008" xr:uid="{00000000-0005-0000-0000-0000DB070000}"/>
    <cellStyle name="Comma [0] 13 2" xfId="2009" xr:uid="{00000000-0005-0000-0000-0000DC070000}"/>
    <cellStyle name="Comma [0] 13 2 2" xfId="3851" xr:uid="{00000000-0005-0000-0000-0000DD070000}"/>
    <cellStyle name="Comma [0] 13 3" xfId="3850" xr:uid="{00000000-0005-0000-0000-0000DE070000}"/>
    <cellStyle name="Comma [0] 14" xfId="2010" xr:uid="{00000000-0005-0000-0000-0000DF070000}"/>
    <cellStyle name="Comma [0] 14 2" xfId="2011" xr:uid="{00000000-0005-0000-0000-0000E0070000}"/>
    <cellStyle name="Comma [0] 15" xfId="4106" xr:uid="{00000000-0005-0000-0000-0000E1070000}"/>
    <cellStyle name="Comma [0] 16" xfId="4109" xr:uid="{00000000-0005-0000-0000-0000E2070000}"/>
    <cellStyle name="Comma [0] 17" xfId="4112" xr:uid="{00000000-0005-0000-0000-0000E3070000}"/>
    <cellStyle name="Comma [0] 18" xfId="4120" xr:uid="{00000000-0005-0000-0000-0000E4070000}"/>
    <cellStyle name="Comma [0] 19" xfId="4121" xr:uid="{00000000-0005-0000-0000-0000E5070000}"/>
    <cellStyle name="Comma [0] 2" xfId="2012" xr:uid="{00000000-0005-0000-0000-0000E6070000}"/>
    <cellStyle name="Comma [0] 2 2" xfId="2013" xr:uid="{00000000-0005-0000-0000-0000E7070000}"/>
    <cellStyle name="Comma [0] 2 2 2" xfId="2014" xr:uid="{00000000-0005-0000-0000-0000E8070000}"/>
    <cellStyle name="Comma [0] 2 3" xfId="2015" xr:uid="{00000000-0005-0000-0000-0000E9070000}"/>
    <cellStyle name="Comma [0] 2 4" xfId="2016" xr:uid="{00000000-0005-0000-0000-0000EA070000}"/>
    <cellStyle name="Comma [0] 2 7" xfId="2017" xr:uid="{00000000-0005-0000-0000-0000EB070000}"/>
    <cellStyle name="Comma [0] 2 7 2" xfId="2018" xr:uid="{00000000-0005-0000-0000-0000EC070000}"/>
    <cellStyle name="Comma [0] 2 7 2 2" xfId="2019" xr:uid="{00000000-0005-0000-0000-0000ED070000}"/>
    <cellStyle name="Comma [0] 2_CJ 2009 LMIRT" xfId="2020" xr:uid="{00000000-0005-0000-0000-0000EE070000}"/>
    <cellStyle name="Comma [0] 20" xfId="4125" xr:uid="{00000000-0005-0000-0000-0000EF070000}"/>
    <cellStyle name="Comma [0] 21" xfId="4134" xr:uid="{00000000-0005-0000-0000-0000F0070000}"/>
    <cellStyle name="Comma [0] 22" xfId="4137" xr:uid="{00000000-0005-0000-0000-0000F1070000}"/>
    <cellStyle name="Comma [0] 3" xfId="2021" xr:uid="{00000000-0005-0000-0000-0000F2070000}"/>
    <cellStyle name="Comma [0] 3 2" xfId="2022" xr:uid="{00000000-0005-0000-0000-0000F3070000}"/>
    <cellStyle name="Comma [0] 3 2 2" xfId="2023" xr:uid="{00000000-0005-0000-0000-0000F4070000}"/>
    <cellStyle name="Comma [0] 3 3" xfId="2024" xr:uid="{00000000-0005-0000-0000-0000F5070000}"/>
    <cellStyle name="Comma [0] 3 3 2" xfId="2025" xr:uid="{00000000-0005-0000-0000-0000F6070000}"/>
    <cellStyle name="Comma [0] 3 3 2 2" xfId="2026" xr:uid="{00000000-0005-0000-0000-0000F7070000}"/>
    <cellStyle name="Comma [0] 3 3 2 2 2" xfId="3853" xr:uid="{00000000-0005-0000-0000-0000F8070000}"/>
    <cellStyle name="Comma [0] 3 3 2 3" xfId="3852" xr:uid="{00000000-0005-0000-0000-0000F9070000}"/>
    <cellStyle name="Comma [0] 3 4" xfId="2027" xr:uid="{00000000-0005-0000-0000-0000FA070000}"/>
    <cellStyle name="Comma [0] 3 5" xfId="2028" xr:uid="{00000000-0005-0000-0000-0000FB070000}"/>
    <cellStyle name="Comma [0] 4" xfId="2029" xr:uid="{00000000-0005-0000-0000-0000FC070000}"/>
    <cellStyle name="Comma [0] 4 2" xfId="2030" xr:uid="{00000000-0005-0000-0000-0000FD070000}"/>
    <cellStyle name="Comma [0] 4 3" xfId="4129" xr:uid="{00000000-0005-0000-0000-0000FE070000}"/>
    <cellStyle name="Comma [0] 5" xfId="2031" xr:uid="{00000000-0005-0000-0000-0000FF070000}"/>
    <cellStyle name="Comma [0] 5 2" xfId="2032" xr:uid="{00000000-0005-0000-0000-000000080000}"/>
    <cellStyle name="Comma [0] 6" xfId="2033" xr:uid="{00000000-0005-0000-0000-000001080000}"/>
    <cellStyle name="Comma [0] 6 2" xfId="2034" xr:uid="{00000000-0005-0000-0000-000002080000}"/>
    <cellStyle name="Comma [0] 7" xfId="2035" xr:uid="{00000000-0005-0000-0000-000003080000}"/>
    <cellStyle name="Comma [0] 7 2" xfId="2036" xr:uid="{00000000-0005-0000-0000-000004080000}"/>
    <cellStyle name="Comma [0] 7 3" xfId="2037" xr:uid="{00000000-0005-0000-0000-000005080000}"/>
    <cellStyle name="Comma [0] 7 3 2" xfId="2038" xr:uid="{00000000-0005-0000-0000-000006080000}"/>
    <cellStyle name="Comma [0] 8" xfId="2039" xr:uid="{00000000-0005-0000-0000-000007080000}"/>
    <cellStyle name="Comma [0] 9" xfId="2040" xr:uid="{00000000-0005-0000-0000-000008080000}"/>
    <cellStyle name="Comma [0] 9 2" xfId="2041" xr:uid="{00000000-0005-0000-0000-000009080000}"/>
    <cellStyle name="Comma [00]" xfId="2042" xr:uid="{00000000-0005-0000-0000-00000A080000}"/>
    <cellStyle name="Comma 10" xfId="2043" xr:uid="{00000000-0005-0000-0000-00000B080000}"/>
    <cellStyle name="Comma 10 2" xfId="2044" xr:uid="{00000000-0005-0000-0000-00000C080000}"/>
    <cellStyle name="Comma 11" xfId="2045" xr:uid="{00000000-0005-0000-0000-00000D080000}"/>
    <cellStyle name="Comma 11 2" xfId="2046" xr:uid="{00000000-0005-0000-0000-00000E080000}"/>
    <cellStyle name="Comma 11 2 2" xfId="2047" xr:uid="{00000000-0005-0000-0000-00000F080000}"/>
    <cellStyle name="Comma 12" xfId="2048" xr:uid="{00000000-0005-0000-0000-000010080000}"/>
    <cellStyle name="Comma 12 2" xfId="2049" xr:uid="{00000000-0005-0000-0000-000011080000}"/>
    <cellStyle name="Comma 12 2 2" xfId="2050" xr:uid="{00000000-0005-0000-0000-000012080000}"/>
    <cellStyle name="Comma 12 2 2 2" xfId="2051" xr:uid="{00000000-0005-0000-0000-000013080000}"/>
    <cellStyle name="Comma 12 2 2 3" xfId="2052" xr:uid="{00000000-0005-0000-0000-000014080000}"/>
    <cellStyle name="Comma 12 2 3" xfId="2053" xr:uid="{00000000-0005-0000-0000-000015080000}"/>
    <cellStyle name="Comma 12 3" xfId="2054" xr:uid="{00000000-0005-0000-0000-000016080000}"/>
    <cellStyle name="Comma 13" xfId="2055" xr:uid="{00000000-0005-0000-0000-000017080000}"/>
    <cellStyle name="Comma 14" xfId="2056" xr:uid="{00000000-0005-0000-0000-000018080000}"/>
    <cellStyle name="Comma 15" xfId="2057" xr:uid="{00000000-0005-0000-0000-000019080000}"/>
    <cellStyle name="Comma 16" xfId="2058" xr:uid="{00000000-0005-0000-0000-00001A080000}"/>
    <cellStyle name="Comma 16 2" xfId="2059" xr:uid="{00000000-0005-0000-0000-00001B080000}"/>
    <cellStyle name="Comma 16 2 2" xfId="2060" xr:uid="{00000000-0005-0000-0000-00001C080000}"/>
    <cellStyle name="Comma 16 2 2 2" xfId="3856" xr:uid="{00000000-0005-0000-0000-00001D080000}"/>
    <cellStyle name="Comma 16 2 3" xfId="3855" xr:uid="{00000000-0005-0000-0000-00001E080000}"/>
    <cellStyle name="Comma 16 3" xfId="2061" xr:uid="{00000000-0005-0000-0000-00001F080000}"/>
    <cellStyle name="Comma 16 3 2" xfId="3857" xr:uid="{00000000-0005-0000-0000-000020080000}"/>
    <cellStyle name="Comma 16 4" xfId="3854" xr:uid="{00000000-0005-0000-0000-000021080000}"/>
    <cellStyle name="Comma 17" xfId="2062" xr:uid="{00000000-0005-0000-0000-000022080000}"/>
    <cellStyle name="Comma 17 2" xfId="3858" xr:uid="{00000000-0005-0000-0000-000023080000}"/>
    <cellStyle name="Comma 18" xfId="2063" xr:uid="{00000000-0005-0000-0000-000024080000}"/>
    <cellStyle name="Comma 18 2" xfId="2064" xr:uid="{00000000-0005-0000-0000-000025080000}"/>
    <cellStyle name="Comma 19" xfId="2065" xr:uid="{00000000-0005-0000-0000-000026080000}"/>
    <cellStyle name="Comma 2" xfId="2066" xr:uid="{00000000-0005-0000-0000-000027080000}"/>
    <cellStyle name="Comma 2 2" xfId="2067" xr:uid="{00000000-0005-0000-0000-000028080000}"/>
    <cellStyle name="Comma 2 3" xfId="2068" xr:uid="{00000000-0005-0000-0000-000029080000}"/>
    <cellStyle name="Comma 2 4" xfId="4130" xr:uid="{00000000-0005-0000-0000-00002A080000}"/>
    <cellStyle name="Comma 2_CJ 2009 LMIRT" xfId="2069" xr:uid="{00000000-0005-0000-0000-00002B080000}"/>
    <cellStyle name="Comma 20" xfId="2070" xr:uid="{00000000-0005-0000-0000-00002C080000}"/>
    <cellStyle name="Comma 20 2" xfId="2071" xr:uid="{00000000-0005-0000-0000-00002D080000}"/>
    <cellStyle name="Comma 21" xfId="2072" xr:uid="{00000000-0005-0000-0000-00002E080000}"/>
    <cellStyle name="Comma 22" xfId="2073" xr:uid="{00000000-0005-0000-0000-00002F080000}"/>
    <cellStyle name="Comma 23" xfId="2074" xr:uid="{00000000-0005-0000-0000-000030080000}"/>
    <cellStyle name="Comma 23 2" xfId="3859" xr:uid="{00000000-0005-0000-0000-000031080000}"/>
    <cellStyle name="Comma 24" xfId="2075" xr:uid="{00000000-0005-0000-0000-000032080000}"/>
    <cellStyle name="Comma 24 2" xfId="3860" xr:uid="{00000000-0005-0000-0000-000033080000}"/>
    <cellStyle name="Comma 25" xfId="2076" xr:uid="{00000000-0005-0000-0000-000034080000}"/>
    <cellStyle name="Comma 25 2" xfId="3861" xr:uid="{00000000-0005-0000-0000-000035080000}"/>
    <cellStyle name="Comma 26" xfId="2077" xr:uid="{00000000-0005-0000-0000-000036080000}"/>
    <cellStyle name="Comma 26 2" xfId="3862" xr:uid="{00000000-0005-0000-0000-000037080000}"/>
    <cellStyle name="Comma 27" xfId="2078" xr:uid="{00000000-0005-0000-0000-000038080000}"/>
    <cellStyle name="Comma 27 2" xfId="3863" xr:uid="{00000000-0005-0000-0000-000039080000}"/>
    <cellStyle name="Comma 28" xfId="2079" xr:uid="{00000000-0005-0000-0000-00003A080000}"/>
    <cellStyle name="Comma 28 2" xfId="3864" xr:uid="{00000000-0005-0000-0000-00003B080000}"/>
    <cellStyle name="Comma 29" xfId="2080" xr:uid="{00000000-0005-0000-0000-00003C080000}"/>
    <cellStyle name="Comma 29 2" xfId="3865" xr:uid="{00000000-0005-0000-0000-00003D080000}"/>
    <cellStyle name="Comma 3" xfId="2081" xr:uid="{00000000-0005-0000-0000-00003E080000}"/>
    <cellStyle name="Comma 3 10" xfId="2082" xr:uid="{00000000-0005-0000-0000-00003F080000}"/>
    <cellStyle name="Comma 3 11" xfId="2083" xr:uid="{00000000-0005-0000-0000-000040080000}"/>
    <cellStyle name="Comma 3 12" xfId="2084" xr:uid="{00000000-0005-0000-0000-000041080000}"/>
    <cellStyle name="Comma 3 13" xfId="2085" xr:uid="{00000000-0005-0000-0000-000042080000}"/>
    <cellStyle name="Comma 3 2" xfId="2086" xr:uid="{00000000-0005-0000-0000-000043080000}"/>
    <cellStyle name="Comma 3 2 2" xfId="2087" xr:uid="{00000000-0005-0000-0000-000044080000}"/>
    <cellStyle name="Comma 3 2 2 2" xfId="2088" xr:uid="{00000000-0005-0000-0000-000045080000}"/>
    <cellStyle name="Comma 3 2 2 3" xfId="2089" xr:uid="{00000000-0005-0000-0000-000046080000}"/>
    <cellStyle name="Comma 3 2 2 3 2" xfId="2090" xr:uid="{00000000-0005-0000-0000-000047080000}"/>
    <cellStyle name="Comma 3 2 2 3_Detail MLC 2009" xfId="2091" xr:uid="{00000000-0005-0000-0000-000048080000}"/>
    <cellStyle name="Comma 3 2 2_1.Form Budget 2009" xfId="2092" xr:uid="{00000000-0005-0000-0000-000049080000}"/>
    <cellStyle name="Comma 3 2 3" xfId="2093" xr:uid="{00000000-0005-0000-0000-00004A080000}"/>
    <cellStyle name="Comma 3 2 4" xfId="2094" xr:uid="{00000000-0005-0000-0000-00004B080000}"/>
    <cellStyle name="Comma 3 2 5" xfId="2095" xr:uid="{00000000-0005-0000-0000-00004C080000}"/>
    <cellStyle name="Comma 3 2_Detail MLC 2009" xfId="2096" xr:uid="{00000000-0005-0000-0000-00004D080000}"/>
    <cellStyle name="Comma 3 3" xfId="2097" xr:uid="{00000000-0005-0000-0000-00004E080000}"/>
    <cellStyle name="Comma 3 3 2" xfId="2098" xr:uid="{00000000-0005-0000-0000-00004F080000}"/>
    <cellStyle name="Comma 3 3 3" xfId="2099" xr:uid="{00000000-0005-0000-0000-000050080000}"/>
    <cellStyle name="Comma 3 3 3 2" xfId="2100" xr:uid="{00000000-0005-0000-0000-000051080000}"/>
    <cellStyle name="Comma 3 3 3_Detail MLC 2009" xfId="2101" xr:uid="{00000000-0005-0000-0000-000052080000}"/>
    <cellStyle name="Comma 3 3_1.Form Budget 2009" xfId="2102" xr:uid="{00000000-0005-0000-0000-000053080000}"/>
    <cellStyle name="Comma 3 4" xfId="2103" xr:uid="{00000000-0005-0000-0000-000054080000}"/>
    <cellStyle name="Comma 3 5" xfId="2104" xr:uid="{00000000-0005-0000-0000-000055080000}"/>
    <cellStyle name="Comma 3 6" xfId="2105" xr:uid="{00000000-0005-0000-0000-000056080000}"/>
    <cellStyle name="Comma 3 7" xfId="2106" xr:uid="{00000000-0005-0000-0000-000057080000}"/>
    <cellStyle name="Comma 3 7 2" xfId="2107" xr:uid="{00000000-0005-0000-0000-000058080000}"/>
    <cellStyle name="Comma 3 7 2 2" xfId="2108" xr:uid="{00000000-0005-0000-0000-000059080000}"/>
    <cellStyle name="Comma 3 7 2 2 2" xfId="3867" xr:uid="{00000000-0005-0000-0000-00005A080000}"/>
    <cellStyle name="Comma 3 7 2 3" xfId="3866" xr:uid="{00000000-0005-0000-0000-00005B080000}"/>
    <cellStyle name="Comma 3 8" xfId="2109" xr:uid="{00000000-0005-0000-0000-00005C080000}"/>
    <cellStyle name="Comma 3 9" xfId="2110" xr:uid="{00000000-0005-0000-0000-00005D080000}"/>
    <cellStyle name="Comma 3_Detail MLC 2009" xfId="2111" xr:uid="{00000000-0005-0000-0000-00005E080000}"/>
    <cellStyle name="Comma 30" xfId="2112" xr:uid="{00000000-0005-0000-0000-00005F080000}"/>
    <cellStyle name="Comma 30 2" xfId="3868" xr:uid="{00000000-0005-0000-0000-000060080000}"/>
    <cellStyle name="Comma 31" xfId="3839" xr:uid="{00000000-0005-0000-0000-000061080000}"/>
    <cellStyle name="Comma 32" xfId="3841" xr:uid="{00000000-0005-0000-0000-000062080000}"/>
    <cellStyle name="Comma 33" xfId="3843" xr:uid="{00000000-0005-0000-0000-000063080000}"/>
    <cellStyle name="Comma 34" xfId="3845" xr:uid="{00000000-0005-0000-0000-000064080000}"/>
    <cellStyle name="Comma 35" xfId="4114" xr:uid="{00000000-0005-0000-0000-000065080000}"/>
    <cellStyle name="Comma 36" xfId="4126" xr:uid="{00000000-0005-0000-0000-000066080000}"/>
    <cellStyle name="Comma 37" xfId="4133" xr:uid="{00000000-0005-0000-0000-000067080000}"/>
    <cellStyle name="Comma 4" xfId="2113" xr:uid="{00000000-0005-0000-0000-000068080000}"/>
    <cellStyle name="Comma 4 2" xfId="2114" xr:uid="{00000000-0005-0000-0000-000069080000}"/>
    <cellStyle name="Comma 4 3" xfId="2115" xr:uid="{00000000-0005-0000-0000-00006A080000}"/>
    <cellStyle name="Comma 4_Format AR-update feb 09" xfId="2116" xr:uid="{00000000-0005-0000-0000-00006B080000}"/>
    <cellStyle name="Comma 5" xfId="2117" xr:uid="{00000000-0005-0000-0000-00006C080000}"/>
    <cellStyle name="Comma 5 2" xfId="2118" xr:uid="{00000000-0005-0000-0000-00006D080000}"/>
    <cellStyle name="Comma 5 2 2" xfId="4122" xr:uid="{00000000-0005-0000-0000-00006E080000}"/>
    <cellStyle name="Comma 5 2 3" xfId="4127" xr:uid="{00000000-0005-0000-0000-00006F080000}"/>
    <cellStyle name="Comma 5_Detail MLC 2009" xfId="2119" xr:uid="{00000000-0005-0000-0000-000070080000}"/>
    <cellStyle name="Comma 6" xfId="2120" xr:uid="{00000000-0005-0000-0000-000071080000}"/>
    <cellStyle name="Comma 7" xfId="2121" xr:uid="{00000000-0005-0000-0000-000072080000}"/>
    <cellStyle name="Comma 7 2" xfId="2122" xr:uid="{00000000-0005-0000-0000-000073080000}"/>
    <cellStyle name="Comma 7 3" xfId="2123" xr:uid="{00000000-0005-0000-0000-000074080000}"/>
    <cellStyle name="Comma 7 3 2" xfId="2124" xr:uid="{00000000-0005-0000-0000-000075080000}"/>
    <cellStyle name="Comma 8" xfId="2125" xr:uid="{00000000-0005-0000-0000-000076080000}"/>
    <cellStyle name="Comma 9" xfId="2126" xr:uid="{00000000-0005-0000-0000-000077080000}"/>
    <cellStyle name="competitor" xfId="2127" xr:uid="{00000000-0005-0000-0000-000078080000}"/>
    <cellStyle name="Copied" xfId="2128" xr:uid="{00000000-0005-0000-0000-000079080000}"/>
    <cellStyle name="COST1" xfId="2129" xr:uid="{00000000-0005-0000-0000-00007A080000}"/>
    <cellStyle name="Costs" xfId="2130" xr:uid="{00000000-0005-0000-0000-00007B080000}"/>
    <cellStyle name="Currency (0.00)" xfId="2131" xr:uid="{00000000-0005-0000-0000-00007C080000}"/>
    <cellStyle name="Currency [0] 2" xfId="4136" xr:uid="{00000000-0005-0000-0000-00007D080000}"/>
    <cellStyle name="Currency [00]" xfId="2132" xr:uid="{00000000-0005-0000-0000-00007E080000}"/>
    <cellStyle name="Currency 2" xfId="2133" xr:uid="{00000000-0005-0000-0000-00007F080000}"/>
    <cellStyle name="Currency-protected" xfId="2134" xr:uid="{00000000-0005-0000-0000-000080080000}"/>
    <cellStyle name="Currsmall" xfId="2135" xr:uid="{00000000-0005-0000-0000-000081080000}"/>
    <cellStyle name="Custom - Style8" xfId="2136" xr:uid="{00000000-0005-0000-0000-000082080000}"/>
    <cellStyle name="Data   - Style2" xfId="2137" xr:uid="{00000000-0005-0000-0000-000083080000}"/>
    <cellStyle name="database" xfId="2138" xr:uid="{00000000-0005-0000-0000-000084080000}"/>
    <cellStyle name="Date" xfId="2139" xr:uid="{00000000-0005-0000-0000-000085080000}"/>
    <cellStyle name="Date Short" xfId="2140" xr:uid="{00000000-0005-0000-0000-000086080000}"/>
    <cellStyle name="Date_Actual vs budget OKT 2008" xfId="2141" xr:uid="{00000000-0005-0000-0000-000087080000}"/>
    <cellStyle name="datum" xfId="2142" xr:uid="{00000000-0005-0000-0000-000088080000}"/>
    <cellStyle name="Decimal" xfId="2143" xr:uid="{00000000-0005-0000-0000-000089080000}"/>
    <cellStyle name="Decimal2" xfId="2144" xr:uid="{00000000-0005-0000-0000-00008A080000}"/>
    <cellStyle name="Description" xfId="2145" xr:uid="{00000000-0005-0000-0000-00008B080000}"/>
    <cellStyle name="Dezimal [0]_96_97" xfId="2146" xr:uid="{00000000-0005-0000-0000-00008C080000}"/>
    <cellStyle name="Dezimal_96_97" xfId="2147" xr:uid="{00000000-0005-0000-0000-00008D080000}"/>
    <cellStyle name="Enter Currency (0)" xfId="2148" xr:uid="{00000000-0005-0000-0000-00008E080000}"/>
    <cellStyle name="Enter Currency (2)" xfId="2149" xr:uid="{00000000-0005-0000-0000-00008F080000}"/>
    <cellStyle name="Enter Units (0)" xfId="2150" xr:uid="{00000000-0005-0000-0000-000090080000}"/>
    <cellStyle name="Enter Units (1)" xfId="2151" xr:uid="{00000000-0005-0000-0000-000091080000}"/>
    <cellStyle name="Enter Units (2)" xfId="2152" xr:uid="{00000000-0005-0000-0000-000092080000}"/>
    <cellStyle name="Entered" xfId="2153" xr:uid="{00000000-0005-0000-0000-000093080000}"/>
    <cellStyle name="Equipment Description" xfId="2154" xr:uid="{00000000-0005-0000-0000-000094080000}"/>
    <cellStyle name="Equipment Item Number" xfId="2155" xr:uid="{00000000-0005-0000-0000-000095080000}"/>
    <cellStyle name="Equipment Name" xfId="2156" xr:uid="{00000000-0005-0000-0000-000096080000}"/>
    <cellStyle name="Equipment SNR" xfId="2157" xr:uid="{00000000-0005-0000-0000-000097080000}"/>
    <cellStyle name="Euro" xfId="2158" xr:uid="{00000000-0005-0000-0000-000098080000}"/>
    <cellStyle name="Euro billion" xfId="2159" xr:uid="{00000000-0005-0000-0000-000099080000}"/>
    <cellStyle name="Euro million" xfId="2160" xr:uid="{00000000-0005-0000-0000-00009A080000}"/>
    <cellStyle name="Euro thousand" xfId="2161" xr:uid="{00000000-0005-0000-0000-00009B080000}"/>
    <cellStyle name="Euro_Celcom Business Case Rev PA1" xfId="2162" xr:uid="{00000000-0005-0000-0000-00009C080000}"/>
    <cellStyle name="Excel_BuiltIn_Comma 1" xfId="2163" xr:uid="{00000000-0005-0000-0000-00009D080000}"/>
    <cellStyle name="ƒ" xfId="2164" xr:uid="{00000000-0005-0000-0000-00009E080000}"/>
    <cellStyle name="ƒ_AREA  AP. JEMBER  PLANT A2" xfId="2165" xr:uid="{00000000-0005-0000-0000-00009F080000}"/>
    <cellStyle name="ƒ_BOOK1" xfId="2166" xr:uid="{00000000-0005-0000-0000-0000A0080000}"/>
    <cellStyle name="F2" xfId="2167" xr:uid="{00000000-0005-0000-0000-0000A1080000}"/>
    <cellStyle name="F3" xfId="2168" xr:uid="{00000000-0005-0000-0000-0000A2080000}"/>
    <cellStyle name="F4" xfId="2169" xr:uid="{00000000-0005-0000-0000-0000A3080000}"/>
    <cellStyle name="F5" xfId="2170" xr:uid="{00000000-0005-0000-0000-0000A4080000}"/>
    <cellStyle name="F6" xfId="2171" xr:uid="{00000000-0005-0000-0000-0000A5080000}"/>
    <cellStyle name="F7" xfId="2172" xr:uid="{00000000-0005-0000-0000-0000A6080000}"/>
    <cellStyle name="F8" xfId="2173" xr:uid="{00000000-0005-0000-0000-0000A7080000}"/>
    <cellStyle name="FAB level" xfId="2174" xr:uid="{00000000-0005-0000-0000-0000A8080000}"/>
    <cellStyle name="FAB no" xfId="2175" xr:uid="{00000000-0005-0000-0000-0000A9080000}"/>
    <cellStyle name="FAB price" xfId="2176" xr:uid="{00000000-0005-0000-0000-0000AA080000}"/>
    <cellStyle name="Fixed" xfId="2177" xr:uid="{00000000-0005-0000-0000-0000AB080000}"/>
    <cellStyle name="Fixlong" xfId="2178" xr:uid="{00000000-0005-0000-0000-0000AC080000}"/>
    <cellStyle name="fore" xfId="2179" xr:uid="{00000000-0005-0000-0000-0000AD080000}"/>
    <cellStyle name="GBP" xfId="2180" xr:uid="{00000000-0005-0000-0000-0000AE080000}"/>
    <cellStyle name="GBP billion" xfId="2181" xr:uid="{00000000-0005-0000-0000-0000AF080000}"/>
    <cellStyle name="GBP million" xfId="2182" xr:uid="{00000000-0005-0000-0000-0000B0080000}"/>
    <cellStyle name="GBP thousand" xfId="2183" xr:uid="{00000000-0005-0000-0000-0000B1080000}"/>
    <cellStyle name="Grey" xfId="2184" xr:uid="{00000000-0005-0000-0000-0000B2080000}"/>
    <cellStyle name="Group" xfId="2185" xr:uid="{00000000-0005-0000-0000-0000B3080000}"/>
    <cellStyle name="Group Description" xfId="2186" xr:uid="{00000000-0005-0000-0000-0000B4080000}"/>
    <cellStyle name="Group Name" xfId="2187" xr:uid="{00000000-0005-0000-0000-0000B5080000}"/>
    <cellStyle name="Group Price" xfId="2188" xr:uid="{00000000-0005-0000-0000-0000B6080000}"/>
    <cellStyle name="Group Summary" xfId="2189" xr:uid="{00000000-0005-0000-0000-0000B7080000}"/>
    <cellStyle name="Group Summary Price" xfId="2190" xr:uid="{00000000-0005-0000-0000-0000B8080000}"/>
    <cellStyle name="GroupLastLine" xfId="2191" xr:uid="{00000000-0005-0000-0000-0000B9080000}"/>
    <cellStyle name="GroupTitle" xfId="2192" xr:uid="{00000000-0005-0000-0000-0000BA080000}"/>
    <cellStyle name="grs" xfId="2193" xr:uid="{00000000-0005-0000-0000-0000BB080000}"/>
    <cellStyle name="H1" xfId="2194" xr:uid="{00000000-0005-0000-0000-0000BC080000}"/>
    <cellStyle name="H2" xfId="2195" xr:uid="{00000000-0005-0000-0000-0000BD080000}"/>
    <cellStyle name="H3" xfId="2196" xr:uid="{00000000-0005-0000-0000-0000BE080000}"/>
    <cellStyle name="H4" xfId="2197" xr:uid="{00000000-0005-0000-0000-0000BF080000}"/>
    <cellStyle name="HEADER" xfId="2198" xr:uid="{00000000-0005-0000-0000-0000C0080000}"/>
    <cellStyle name="Header - Style1" xfId="2199" xr:uid="{00000000-0005-0000-0000-0000C1080000}"/>
    <cellStyle name="Header_Copy of Cost calculation HCPT 2G MO Kalimantan 030507 rev 3A final with revised CME" xfId="2200" xr:uid="{00000000-0005-0000-0000-0000C2080000}"/>
    <cellStyle name="header1" xfId="2201" xr:uid="{00000000-0005-0000-0000-0000C3080000}"/>
    <cellStyle name="header2" xfId="2202" xr:uid="{00000000-0005-0000-0000-0000C4080000}"/>
    <cellStyle name="Heading" xfId="2203" xr:uid="{00000000-0005-0000-0000-0000C5080000}"/>
    <cellStyle name="Heading1" xfId="2204" xr:uid="{00000000-0005-0000-0000-0000C6080000}"/>
    <cellStyle name="Heading1 1" xfId="2205" xr:uid="{00000000-0005-0000-0000-0000C7080000}"/>
    <cellStyle name="Heading1 1 1" xfId="2206" xr:uid="{00000000-0005-0000-0000-0000C8080000}"/>
    <cellStyle name="Heading1_1 Form Budget Jul-Dec 2009" xfId="2207" xr:uid="{00000000-0005-0000-0000-0000C9080000}"/>
    <cellStyle name="Heading2" xfId="2208" xr:uid="{00000000-0005-0000-0000-0000CA080000}"/>
    <cellStyle name="HEADINGS" xfId="2209" xr:uid="{00000000-0005-0000-0000-0000CB080000}"/>
    <cellStyle name="HEADINGSTOP" xfId="2210" xr:uid="{00000000-0005-0000-0000-0000CC080000}"/>
    <cellStyle name="Hidden" xfId="2211" xr:uid="{00000000-0005-0000-0000-0000CD080000}"/>
    <cellStyle name="Hiden_Formula" xfId="2212" xr:uid="{00000000-0005-0000-0000-0000CE080000}"/>
    <cellStyle name="Highlight" xfId="2213" xr:uid="{00000000-0005-0000-0000-0000CF080000}"/>
    <cellStyle name="Hyperlink 2" xfId="2214" xr:uid="{00000000-0005-0000-0000-0000D0080000}"/>
    <cellStyle name="Hyperlink 3" xfId="2215" xr:uid="{00000000-0005-0000-0000-0000D1080000}"/>
    <cellStyle name="Index" xfId="2216" xr:uid="{00000000-0005-0000-0000-0000D2080000}"/>
    <cellStyle name="Input [yellow]" xfId="2217" xr:uid="{00000000-0005-0000-0000-0000D3080000}"/>
    <cellStyle name="Input Cells" xfId="2218" xr:uid="{00000000-0005-0000-0000-0000D4080000}"/>
    <cellStyle name="Input Link" xfId="2219" xr:uid="{00000000-0005-0000-0000-0000D5080000}"/>
    <cellStyle name="inv_no" xfId="2220" xr:uid="{00000000-0005-0000-0000-0000D6080000}"/>
    <cellStyle name="ITEM" xfId="2221" xr:uid="{00000000-0005-0000-0000-0000D7080000}"/>
    <cellStyle name="Judul" xfId="2222" xr:uid="{00000000-0005-0000-0000-0000D8080000}"/>
    <cellStyle name="Jun" xfId="2223" xr:uid="{00000000-0005-0000-0000-0000D9080000}"/>
    <cellStyle name="Komma [0]_Map6" xfId="2224" xr:uid="{00000000-0005-0000-0000-0000DA080000}"/>
    <cellStyle name="Komma_Map6" xfId="2225" xr:uid="{00000000-0005-0000-0000-0000DB080000}"/>
    <cellStyle name="Kopfzeile" xfId="2226" xr:uid="{00000000-0005-0000-0000-0000DC080000}"/>
    <cellStyle name="KPMG Heading 1" xfId="2227" xr:uid="{00000000-0005-0000-0000-0000DD080000}"/>
    <cellStyle name="KPMG Heading 2" xfId="2228" xr:uid="{00000000-0005-0000-0000-0000DE080000}"/>
    <cellStyle name="KPMG Heading 3" xfId="2229" xr:uid="{00000000-0005-0000-0000-0000DF080000}"/>
    <cellStyle name="KPMG Heading 4" xfId="2230" xr:uid="{00000000-0005-0000-0000-0000E0080000}"/>
    <cellStyle name="KPMG Normal" xfId="2231" xr:uid="{00000000-0005-0000-0000-0000E1080000}"/>
    <cellStyle name="KPMG Normal Text" xfId="2232" xr:uid="{00000000-0005-0000-0000-0000E2080000}"/>
    <cellStyle name="Labels - Style3" xfId="2233" xr:uid="{00000000-0005-0000-0000-0000E3080000}"/>
    <cellStyle name="left" xfId="2234" xr:uid="{00000000-0005-0000-0000-0000E4080000}"/>
    <cellStyle name="Legal 8½ x 14 in" xfId="2235" xr:uid="{00000000-0005-0000-0000-0000E5080000}"/>
    <cellStyle name="Link Currency (0)" xfId="2236" xr:uid="{00000000-0005-0000-0000-0000E6080000}"/>
    <cellStyle name="Link Currency (2)" xfId="2237" xr:uid="{00000000-0005-0000-0000-0000E7080000}"/>
    <cellStyle name="Link Units (0)" xfId="2238" xr:uid="{00000000-0005-0000-0000-0000E8080000}"/>
    <cellStyle name="Link Units (1)" xfId="2239" xr:uid="{00000000-0005-0000-0000-0000E9080000}"/>
    <cellStyle name="Link Units (2)" xfId="2240" xr:uid="{00000000-0005-0000-0000-0000EA080000}"/>
    <cellStyle name="Linked Cells" xfId="2241" xr:uid="{00000000-0005-0000-0000-0000EB080000}"/>
    <cellStyle name="Main Title" xfId="2242" xr:uid="{00000000-0005-0000-0000-0000EC080000}"/>
    <cellStyle name="MapDig" xfId="2243" xr:uid="{00000000-0005-0000-0000-0000ED080000}"/>
    <cellStyle name="Migliaia (0)" xfId="2244" xr:uid="{00000000-0005-0000-0000-0000EE080000}"/>
    <cellStyle name="Millares [0]_!!!GO" xfId="2245" xr:uid="{00000000-0005-0000-0000-0000EF080000}"/>
    <cellStyle name="Millares_!!!GO" xfId="2246" xr:uid="{00000000-0005-0000-0000-0000F0080000}"/>
    <cellStyle name="Milliers [0]_!!!GO" xfId="2247" xr:uid="{00000000-0005-0000-0000-0000F1080000}"/>
    <cellStyle name="Milliers_!!!GO" xfId="2248" xr:uid="{00000000-0005-0000-0000-0000F2080000}"/>
    <cellStyle name="million" xfId="2249" xr:uid="{00000000-0005-0000-0000-0000F3080000}"/>
    <cellStyle name="MLDollar0" xfId="2250" xr:uid="{00000000-0005-0000-0000-0000F4080000}"/>
    <cellStyle name="MLEuro0" xfId="2251" xr:uid="{00000000-0005-0000-0000-0000F5080000}"/>
    <cellStyle name="MLPound0" xfId="2252" xr:uid="{00000000-0005-0000-0000-0000F6080000}"/>
    <cellStyle name="MLYen0" xfId="2253" xr:uid="{00000000-0005-0000-0000-0000F7080000}"/>
    <cellStyle name="Model" xfId="2254" xr:uid="{00000000-0005-0000-0000-0000F8080000}"/>
    <cellStyle name="Moneda [0]_!!!GO" xfId="2255" xr:uid="{00000000-0005-0000-0000-0000F9080000}"/>
    <cellStyle name="Moneda_!!!GO" xfId="2256" xr:uid="{00000000-0005-0000-0000-0000FA080000}"/>
    <cellStyle name="Monetaire [0]_!!!GO" xfId="2257" xr:uid="{00000000-0005-0000-0000-0000FB080000}"/>
    <cellStyle name="Monétaire [0]_!!!GO" xfId="2258" xr:uid="{00000000-0005-0000-0000-0000FC080000}"/>
    <cellStyle name="Monetaire [0]_!!!GO_1" xfId="2259" xr:uid="{00000000-0005-0000-0000-0000FD080000}"/>
    <cellStyle name="Monétaire [0]_!!!GO_1" xfId="2260" xr:uid="{00000000-0005-0000-0000-0000FE080000}"/>
    <cellStyle name="Monetaire [0]_CTC" xfId="2261" xr:uid="{00000000-0005-0000-0000-0000FF080000}"/>
    <cellStyle name="Monétaire [0]_CTC" xfId="2262" xr:uid="{00000000-0005-0000-0000-000000090000}"/>
    <cellStyle name="Monetaire [0]_CTC_!!!GO" xfId="2263" xr:uid="{00000000-0005-0000-0000-000001090000}"/>
    <cellStyle name="Monétaire [0]_CTC_!!!GO" xfId="2264" xr:uid="{00000000-0005-0000-0000-000002090000}"/>
    <cellStyle name="Monetaire [0]_DIRECTIONS" xfId="2265" xr:uid="{00000000-0005-0000-0000-000003090000}"/>
    <cellStyle name="Monétaire [0]_DIRECTIONS" xfId="2266" xr:uid="{00000000-0005-0000-0000-000004090000}"/>
    <cellStyle name="Monetaire [0]_DIRECTIONS_!!!GO" xfId="2267" xr:uid="{00000000-0005-0000-0000-000005090000}"/>
    <cellStyle name="Monétaire [0]_DIRECTIONS_!!!GO" xfId="2268" xr:uid="{00000000-0005-0000-0000-000006090000}"/>
    <cellStyle name="Monetaire [0]_laroux" xfId="2269" xr:uid="{00000000-0005-0000-0000-000007090000}"/>
    <cellStyle name="Monétaire [0]_laroux" xfId="2270" xr:uid="{00000000-0005-0000-0000-000008090000}"/>
    <cellStyle name="Monetaire [0]_laroux_1" xfId="2271" xr:uid="{00000000-0005-0000-0000-000009090000}"/>
    <cellStyle name="Monétaire [0]_laroux_1" xfId="2272" xr:uid="{00000000-0005-0000-0000-00000A090000}"/>
    <cellStyle name="Monetaire [0]_liste principale 1998" xfId="2273" xr:uid="{00000000-0005-0000-0000-00000B090000}"/>
    <cellStyle name="Monétaire [0]_liste principale 1998" xfId="2274" xr:uid="{00000000-0005-0000-0000-00000C090000}"/>
    <cellStyle name="Monetaire [0]_liste principale 1998_!!!GO" xfId="2275" xr:uid="{00000000-0005-0000-0000-00000D090000}"/>
    <cellStyle name="Monétaire [0]_liste principale 1998_!!!GO" xfId="2276" xr:uid="{00000000-0005-0000-0000-00000E090000}"/>
    <cellStyle name="Monetaire [0]_pldt" xfId="2277" xr:uid="{00000000-0005-0000-0000-00000F090000}"/>
    <cellStyle name="Monétaire [0]_pldt" xfId="2278" xr:uid="{00000000-0005-0000-0000-000010090000}"/>
    <cellStyle name="Monetaire [0]_pldt_1" xfId="2279" xr:uid="{00000000-0005-0000-0000-000011090000}"/>
    <cellStyle name="Monétaire [0]_pldt_1" xfId="2280" xr:uid="{00000000-0005-0000-0000-000012090000}"/>
    <cellStyle name="Monetaire_!!!GO" xfId="2281" xr:uid="{00000000-0005-0000-0000-000013090000}"/>
    <cellStyle name="Monétaire_!!!GO" xfId="2282" xr:uid="{00000000-0005-0000-0000-000014090000}"/>
    <cellStyle name="Monetaire_!!!GO_1" xfId="2283" xr:uid="{00000000-0005-0000-0000-000015090000}"/>
    <cellStyle name="Monétaire_!!!GO_1" xfId="2284" xr:uid="{00000000-0005-0000-0000-000016090000}"/>
    <cellStyle name="Monetaire_CTC" xfId="2285" xr:uid="{00000000-0005-0000-0000-000017090000}"/>
    <cellStyle name="Monétaire_CTC" xfId="2286" xr:uid="{00000000-0005-0000-0000-000018090000}"/>
    <cellStyle name="Monetaire_CTC_!!!GO" xfId="2287" xr:uid="{00000000-0005-0000-0000-000019090000}"/>
    <cellStyle name="Monétaire_CTC_!!!GO" xfId="2288" xr:uid="{00000000-0005-0000-0000-00001A090000}"/>
    <cellStyle name="Monetaire_DIRECTIONS" xfId="2289" xr:uid="{00000000-0005-0000-0000-00001B090000}"/>
    <cellStyle name="Monétaire_DIRECTIONS" xfId="2290" xr:uid="{00000000-0005-0000-0000-00001C090000}"/>
    <cellStyle name="Monetaire_DIRECTIONS_!!!GO" xfId="2291" xr:uid="{00000000-0005-0000-0000-00001D090000}"/>
    <cellStyle name="Monétaire_DIRECTIONS_!!!GO" xfId="2292" xr:uid="{00000000-0005-0000-0000-00001E090000}"/>
    <cellStyle name="Monetaire_laroux" xfId="2293" xr:uid="{00000000-0005-0000-0000-00001F090000}"/>
    <cellStyle name="Monétaire_laroux" xfId="2294" xr:uid="{00000000-0005-0000-0000-000020090000}"/>
    <cellStyle name="Monetaire_laroux_1" xfId="2295" xr:uid="{00000000-0005-0000-0000-000021090000}"/>
    <cellStyle name="Monétaire_laroux_1" xfId="2296" xr:uid="{00000000-0005-0000-0000-000022090000}"/>
    <cellStyle name="Monetaire_liste principale 1998" xfId="2297" xr:uid="{00000000-0005-0000-0000-000023090000}"/>
    <cellStyle name="Monétaire_liste principale 1998" xfId="2298" xr:uid="{00000000-0005-0000-0000-000024090000}"/>
    <cellStyle name="Monetaire_liste principale 1998_!!!GO" xfId="2299" xr:uid="{00000000-0005-0000-0000-000025090000}"/>
    <cellStyle name="Monétaire_liste principale 1998_!!!GO" xfId="2300" xr:uid="{00000000-0005-0000-0000-000026090000}"/>
    <cellStyle name="Monetaire_pldt" xfId="2301" xr:uid="{00000000-0005-0000-0000-000027090000}"/>
    <cellStyle name="Monétaire_pldt" xfId="2302" xr:uid="{00000000-0005-0000-0000-000028090000}"/>
    <cellStyle name="Monetaire_pldt_1" xfId="2303" xr:uid="{00000000-0005-0000-0000-000029090000}"/>
    <cellStyle name="Monétaire_pldt_1" xfId="2304" xr:uid="{00000000-0005-0000-0000-00002A090000}"/>
    <cellStyle name="Month" xfId="2305" xr:uid="{00000000-0005-0000-0000-00002B090000}"/>
    <cellStyle name="MS_English" xfId="2306" xr:uid="{00000000-0005-0000-0000-00002C090000}"/>
    <cellStyle name="Multiple" xfId="2307" xr:uid="{00000000-0005-0000-0000-00002D090000}"/>
    <cellStyle name="Name" xfId="2308" xr:uid="{00000000-0005-0000-0000-00002E090000}"/>
    <cellStyle name="no dec" xfId="2309" xr:uid="{00000000-0005-0000-0000-00002F090000}"/>
    <cellStyle name="Normal" xfId="0" builtinId="0"/>
    <cellStyle name="Normal - Style1" xfId="2310" xr:uid="{00000000-0005-0000-0000-000031090000}"/>
    <cellStyle name="Normal 1" xfId="2311" xr:uid="{00000000-0005-0000-0000-000032090000}"/>
    <cellStyle name="Normal 10" xfId="2312" xr:uid="{00000000-0005-0000-0000-000033090000}"/>
    <cellStyle name="Normal 10 2" xfId="2313" xr:uid="{00000000-0005-0000-0000-000034090000}"/>
    <cellStyle name="Normal 10 2 2" xfId="2314" xr:uid="{00000000-0005-0000-0000-000035090000}"/>
    <cellStyle name="Normal 10 2 2 2" xfId="2315" xr:uid="{00000000-0005-0000-0000-000036090000}"/>
    <cellStyle name="Normal 10 2 2 2 2" xfId="3872" xr:uid="{00000000-0005-0000-0000-000037090000}"/>
    <cellStyle name="Normal 10 2 2 3" xfId="2316" xr:uid="{00000000-0005-0000-0000-000038090000}"/>
    <cellStyle name="Normal 10 2 2 3 2" xfId="3873" xr:uid="{00000000-0005-0000-0000-000039090000}"/>
    <cellStyle name="Normal 10 2 2 4" xfId="2317" xr:uid="{00000000-0005-0000-0000-00003A090000}"/>
    <cellStyle name="Normal 10 2 2 4 2" xfId="3874" xr:uid="{00000000-0005-0000-0000-00003B090000}"/>
    <cellStyle name="Normal 10 2 2 5" xfId="2318" xr:uid="{00000000-0005-0000-0000-00003C090000}"/>
    <cellStyle name="Normal 10 2 2 5 2" xfId="3875" xr:uid="{00000000-0005-0000-0000-00003D090000}"/>
    <cellStyle name="Normal 10 2 2 6" xfId="2319" xr:uid="{00000000-0005-0000-0000-00003E090000}"/>
    <cellStyle name="Normal 10 2 2 6 2" xfId="2320" xr:uid="{00000000-0005-0000-0000-00003F090000}"/>
    <cellStyle name="Normal 10 2 2 6 2 2" xfId="3877" xr:uid="{00000000-0005-0000-0000-000040090000}"/>
    <cellStyle name="Normal 10 2 2 6 3" xfId="3876" xr:uid="{00000000-0005-0000-0000-000041090000}"/>
    <cellStyle name="Normal 10 2 2 7" xfId="2321" xr:uid="{00000000-0005-0000-0000-000042090000}"/>
    <cellStyle name="Normal 10 2 2 7 2" xfId="3878" xr:uid="{00000000-0005-0000-0000-000043090000}"/>
    <cellStyle name="Normal 10 2 2 8" xfId="3871" xr:uid="{00000000-0005-0000-0000-000044090000}"/>
    <cellStyle name="Normal 10 2 3" xfId="2322" xr:uid="{00000000-0005-0000-0000-000045090000}"/>
    <cellStyle name="Normal 10 2 3 2" xfId="2323" xr:uid="{00000000-0005-0000-0000-000046090000}"/>
    <cellStyle name="Normal 10 2 3 2 2" xfId="3880" xr:uid="{00000000-0005-0000-0000-000047090000}"/>
    <cellStyle name="Normal 10 2 3 3" xfId="3879" xr:uid="{00000000-0005-0000-0000-000048090000}"/>
    <cellStyle name="Normal 10 2 4" xfId="2324" xr:uid="{00000000-0005-0000-0000-000049090000}"/>
    <cellStyle name="Normal 10 2 4 2" xfId="3881" xr:uid="{00000000-0005-0000-0000-00004A090000}"/>
    <cellStyle name="Normal 10 2 5" xfId="3870" xr:uid="{00000000-0005-0000-0000-00004B090000}"/>
    <cellStyle name="Normal 10 3" xfId="2325" xr:uid="{00000000-0005-0000-0000-00004C090000}"/>
    <cellStyle name="Normal 10 3 2" xfId="2326" xr:uid="{00000000-0005-0000-0000-00004D090000}"/>
    <cellStyle name="Normal 10 3 2 2" xfId="3883" xr:uid="{00000000-0005-0000-0000-00004E090000}"/>
    <cellStyle name="Normal 10 3 3" xfId="3882" xr:uid="{00000000-0005-0000-0000-00004F090000}"/>
    <cellStyle name="Normal 10 4" xfId="2327" xr:uid="{00000000-0005-0000-0000-000050090000}"/>
    <cellStyle name="Normal 10 4 2" xfId="3884" xr:uid="{00000000-0005-0000-0000-000051090000}"/>
    <cellStyle name="Normal 10 5" xfId="3869" xr:uid="{00000000-0005-0000-0000-000052090000}"/>
    <cellStyle name="Normal 100" xfId="2328" xr:uid="{00000000-0005-0000-0000-000053090000}"/>
    <cellStyle name="Normal 100 2" xfId="3885" xr:uid="{00000000-0005-0000-0000-000054090000}"/>
    <cellStyle name="Normal 101" xfId="2329" xr:uid="{00000000-0005-0000-0000-000055090000}"/>
    <cellStyle name="Normal 101 2" xfId="3886" xr:uid="{00000000-0005-0000-0000-000056090000}"/>
    <cellStyle name="Normal 102" xfId="2330" xr:uid="{00000000-0005-0000-0000-000057090000}"/>
    <cellStyle name="Normal 102 2" xfId="3887" xr:uid="{00000000-0005-0000-0000-000058090000}"/>
    <cellStyle name="Normal 103" xfId="2331" xr:uid="{00000000-0005-0000-0000-000059090000}"/>
    <cellStyle name="Normal 103 2" xfId="3888" xr:uid="{00000000-0005-0000-0000-00005A090000}"/>
    <cellStyle name="Normal 104" xfId="2332" xr:uid="{00000000-0005-0000-0000-00005B090000}"/>
    <cellStyle name="Normal 104 2" xfId="3889" xr:uid="{00000000-0005-0000-0000-00005C090000}"/>
    <cellStyle name="Normal 105" xfId="2333" xr:uid="{00000000-0005-0000-0000-00005D090000}"/>
    <cellStyle name="Normal 105 2" xfId="3890" xr:uid="{00000000-0005-0000-0000-00005E090000}"/>
    <cellStyle name="Normal 106" xfId="2334" xr:uid="{00000000-0005-0000-0000-00005F090000}"/>
    <cellStyle name="Normal 106 2" xfId="3891" xr:uid="{00000000-0005-0000-0000-000060090000}"/>
    <cellStyle name="Normal 107" xfId="2335" xr:uid="{00000000-0005-0000-0000-000061090000}"/>
    <cellStyle name="Normal 107 2" xfId="3892" xr:uid="{00000000-0005-0000-0000-000062090000}"/>
    <cellStyle name="Normal 108" xfId="2336" xr:uid="{00000000-0005-0000-0000-000063090000}"/>
    <cellStyle name="Normal 108 2" xfId="3893" xr:uid="{00000000-0005-0000-0000-000064090000}"/>
    <cellStyle name="Normal 109" xfId="2337" xr:uid="{00000000-0005-0000-0000-000065090000}"/>
    <cellStyle name="Normal 109 2" xfId="3894" xr:uid="{00000000-0005-0000-0000-000066090000}"/>
    <cellStyle name="Normal 11" xfId="2338" xr:uid="{00000000-0005-0000-0000-000067090000}"/>
    <cellStyle name="Normal 110" xfId="2339" xr:uid="{00000000-0005-0000-0000-000068090000}"/>
    <cellStyle name="Normal 110 2" xfId="3895" xr:uid="{00000000-0005-0000-0000-000069090000}"/>
    <cellStyle name="Normal 111" xfId="2340" xr:uid="{00000000-0005-0000-0000-00006A090000}"/>
    <cellStyle name="Normal 111 2" xfId="3896" xr:uid="{00000000-0005-0000-0000-00006B090000}"/>
    <cellStyle name="Normal 112" xfId="2341" xr:uid="{00000000-0005-0000-0000-00006C090000}"/>
    <cellStyle name="Normal 112 2" xfId="3897" xr:uid="{00000000-0005-0000-0000-00006D090000}"/>
    <cellStyle name="Normal 113" xfId="2342" xr:uid="{00000000-0005-0000-0000-00006E090000}"/>
    <cellStyle name="Normal 113 2" xfId="3898" xr:uid="{00000000-0005-0000-0000-00006F090000}"/>
    <cellStyle name="Normal 114" xfId="2343" xr:uid="{00000000-0005-0000-0000-000070090000}"/>
    <cellStyle name="Normal 114 2" xfId="3899" xr:uid="{00000000-0005-0000-0000-000071090000}"/>
    <cellStyle name="Normal 115" xfId="2344" xr:uid="{00000000-0005-0000-0000-000072090000}"/>
    <cellStyle name="Normal 115 2" xfId="3900" xr:uid="{00000000-0005-0000-0000-000073090000}"/>
    <cellStyle name="Normal 116" xfId="2345" xr:uid="{00000000-0005-0000-0000-000074090000}"/>
    <cellStyle name="Normal 116 2" xfId="3901" xr:uid="{00000000-0005-0000-0000-000075090000}"/>
    <cellStyle name="Normal 117" xfId="2346" xr:uid="{00000000-0005-0000-0000-000076090000}"/>
    <cellStyle name="Normal 117 2" xfId="3902" xr:uid="{00000000-0005-0000-0000-000077090000}"/>
    <cellStyle name="Normal 118" xfId="2347" xr:uid="{00000000-0005-0000-0000-000078090000}"/>
    <cellStyle name="Normal 118 2" xfId="3903" xr:uid="{00000000-0005-0000-0000-000079090000}"/>
    <cellStyle name="Normal 119" xfId="2348" xr:uid="{00000000-0005-0000-0000-00007A090000}"/>
    <cellStyle name="Normal 119 2" xfId="3904" xr:uid="{00000000-0005-0000-0000-00007B090000}"/>
    <cellStyle name="Normal 12" xfId="2349" xr:uid="{00000000-0005-0000-0000-00007C090000}"/>
    <cellStyle name="Normal 12 2" xfId="2350" xr:uid="{00000000-0005-0000-0000-00007D090000}"/>
    <cellStyle name="Normal 12 2 2" xfId="3906" xr:uid="{00000000-0005-0000-0000-00007E090000}"/>
    <cellStyle name="Normal 12 3" xfId="3905" xr:uid="{00000000-0005-0000-0000-00007F090000}"/>
    <cellStyle name="Normal 120" xfId="2351" xr:uid="{00000000-0005-0000-0000-000080090000}"/>
    <cellStyle name="Normal 120 2" xfId="3907" xr:uid="{00000000-0005-0000-0000-000081090000}"/>
    <cellStyle name="Normal 121" xfId="2352" xr:uid="{00000000-0005-0000-0000-000082090000}"/>
    <cellStyle name="Normal 121 2" xfId="3908" xr:uid="{00000000-0005-0000-0000-000083090000}"/>
    <cellStyle name="Normal 122" xfId="2353" xr:uid="{00000000-0005-0000-0000-000084090000}"/>
    <cellStyle name="Normal 122 2" xfId="3909" xr:uid="{00000000-0005-0000-0000-000085090000}"/>
    <cellStyle name="Normal 123" xfId="2354" xr:uid="{00000000-0005-0000-0000-000086090000}"/>
    <cellStyle name="Normal 123 2" xfId="3910" xr:uid="{00000000-0005-0000-0000-000087090000}"/>
    <cellStyle name="Normal 124" xfId="2355" xr:uid="{00000000-0005-0000-0000-000088090000}"/>
    <cellStyle name="Normal 124 2" xfId="3911" xr:uid="{00000000-0005-0000-0000-000089090000}"/>
    <cellStyle name="Normal 125" xfId="2356" xr:uid="{00000000-0005-0000-0000-00008A090000}"/>
    <cellStyle name="Normal 125 2" xfId="3912" xr:uid="{00000000-0005-0000-0000-00008B090000}"/>
    <cellStyle name="Normal 126" xfId="2357" xr:uid="{00000000-0005-0000-0000-00008C090000}"/>
    <cellStyle name="Normal 126 2" xfId="3913" xr:uid="{00000000-0005-0000-0000-00008D090000}"/>
    <cellStyle name="Normal 127" xfId="2358" xr:uid="{00000000-0005-0000-0000-00008E090000}"/>
    <cellStyle name="Normal 127 2" xfId="3914" xr:uid="{00000000-0005-0000-0000-00008F090000}"/>
    <cellStyle name="Normal 128" xfId="2359" xr:uid="{00000000-0005-0000-0000-000090090000}"/>
    <cellStyle name="Normal 128 2" xfId="3915" xr:uid="{00000000-0005-0000-0000-000091090000}"/>
    <cellStyle name="Normal 129" xfId="2360" xr:uid="{00000000-0005-0000-0000-000092090000}"/>
    <cellStyle name="Normal 129 2" xfId="3916" xr:uid="{00000000-0005-0000-0000-000093090000}"/>
    <cellStyle name="Normal 13" xfId="2361" xr:uid="{00000000-0005-0000-0000-000094090000}"/>
    <cellStyle name="Normal 13 2" xfId="2362" xr:uid="{00000000-0005-0000-0000-000095090000}"/>
    <cellStyle name="Normal 13 2 2" xfId="3918" xr:uid="{00000000-0005-0000-0000-000096090000}"/>
    <cellStyle name="Normal 13 3" xfId="3917" xr:uid="{00000000-0005-0000-0000-000097090000}"/>
    <cellStyle name="Normal 130" xfId="2363" xr:uid="{00000000-0005-0000-0000-000098090000}"/>
    <cellStyle name="Normal 130 2" xfId="3919" xr:uid="{00000000-0005-0000-0000-000099090000}"/>
    <cellStyle name="Normal 131" xfId="2364" xr:uid="{00000000-0005-0000-0000-00009A090000}"/>
    <cellStyle name="Normal 131 2" xfId="3920" xr:uid="{00000000-0005-0000-0000-00009B090000}"/>
    <cellStyle name="Normal 132" xfId="2365" xr:uid="{00000000-0005-0000-0000-00009C090000}"/>
    <cellStyle name="Normal 132 2" xfId="3921" xr:uid="{00000000-0005-0000-0000-00009D090000}"/>
    <cellStyle name="Normal 133" xfId="2366" xr:uid="{00000000-0005-0000-0000-00009E090000}"/>
    <cellStyle name="Normal 133 2" xfId="3922" xr:uid="{00000000-0005-0000-0000-00009F090000}"/>
    <cellStyle name="Normal 134" xfId="2367" xr:uid="{00000000-0005-0000-0000-0000A0090000}"/>
    <cellStyle name="Normal 134 2" xfId="3923" xr:uid="{00000000-0005-0000-0000-0000A1090000}"/>
    <cellStyle name="Normal 135" xfId="2368" xr:uid="{00000000-0005-0000-0000-0000A2090000}"/>
    <cellStyle name="Normal 135 2" xfId="3924" xr:uid="{00000000-0005-0000-0000-0000A3090000}"/>
    <cellStyle name="Normal 136" xfId="2369" xr:uid="{00000000-0005-0000-0000-0000A4090000}"/>
    <cellStyle name="Normal 136 2" xfId="3925" xr:uid="{00000000-0005-0000-0000-0000A5090000}"/>
    <cellStyle name="Normal 137" xfId="2370" xr:uid="{00000000-0005-0000-0000-0000A6090000}"/>
    <cellStyle name="Normal 137 2" xfId="3926" xr:uid="{00000000-0005-0000-0000-0000A7090000}"/>
    <cellStyle name="Normal 138" xfId="2371" xr:uid="{00000000-0005-0000-0000-0000A8090000}"/>
    <cellStyle name="Normal 138 2" xfId="3927" xr:uid="{00000000-0005-0000-0000-0000A9090000}"/>
    <cellStyle name="Normal 139" xfId="2372" xr:uid="{00000000-0005-0000-0000-0000AA090000}"/>
    <cellStyle name="Normal 139 2" xfId="3928" xr:uid="{00000000-0005-0000-0000-0000AB090000}"/>
    <cellStyle name="Normal 14" xfId="2373" xr:uid="{00000000-0005-0000-0000-0000AC090000}"/>
    <cellStyle name="Normal 14 2" xfId="2374" xr:uid="{00000000-0005-0000-0000-0000AD090000}"/>
    <cellStyle name="Normal 14 2 2" xfId="2375" xr:uid="{00000000-0005-0000-0000-0000AE090000}"/>
    <cellStyle name="Normal 14 2 2 2" xfId="3931" xr:uid="{00000000-0005-0000-0000-0000AF090000}"/>
    <cellStyle name="Normal 14 2 3" xfId="3930" xr:uid="{00000000-0005-0000-0000-0000B0090000}"/>
    <cellStyle name="Normal 14 3" xfId="2376" xr:uid="{00000000-0005-0000-0000-0000B1090000}"/>
    <cellStyle name="Normal 14 3 2" xfId="3932" xr:uid="{00000000-0005-0000-0000-0000B2090000}"/>
    <cellStyle name="Normal 14 4" xfId="3929" xr:uid="{00000000-0005-0000-0000-0000B3090000}"/>
    <cellStyle name="Normal 140" xfId="2377" xr:uid="{00000000-0005-0000-0000-0000B4090000}"/>
    <cellStyle name="Normal 140 2" xfId="3933" xr:uid="{00000000-0005-0000-0000-0000B5090000}"/>
    <cellStyle name="Normal 141" xfId="2378" xr:uid="{00000000-0005-0000-0000-0000B6090000}"/>
    <cellStyle name="Normal 141 2" xfId="3934" xr:uid="{00000000-0005-0000-0000-0000B7090000}"/>
    <cellStyle name="Normal 142" xfId="2379" xr:uid="{00000000-0005-0000-0000-0000B8090000}"/>
    <cellStyle name="Normal 142 2" xfId="3935" xr:uid="{00000000-0005-0000-0000-0000B9090000}"/>
    <cellStyle name="Normal 143" xfId="2380" xr:uid="{00000000-0005-0000-0000-0000BA090000}"/>
    <cellStyle name="Normal 143 2" xfId="3936" xr:uid="{00000000-0005-0000-0000-0000BB090000}"/>
    <cellStyle name="Normal 144" xfId="2381" xr:uid="{00000000-0005-0000-0000-0000BC090000}"/>
    <cellStyle name="Normal 144 2" xfId="3937" xr:uid="{00000000-0005-0000-0000-0000BD090000}"/>
    <cellStyle name="Normal 145" xfId="2382" xr:uid="{00000000-0005-0000-0000-0000BE090000}"/>
    <cellStyle name="Normal 145 2" xfId="3938" xr:uid="{00000000-0005-0000-0000-0000BF090000}"/>
    <cellStyle name="Normal 146" xfId="2383" xr:uid="{00000000-0005-0000-0000-0000C0090000}"/>
    <cellStyle name="Normal 146 2" xfId="3939" xr:uid="{00000000-0005-0000-0000-0000C1090000}"/>
    <cellStyle name="Normal 147" xfId="2384" xr:uid="{00000000-0005-0000-0000-0000C2090000}"/>
    <cellStyle name="Normal 147 2" xfId="3940" xr:uid="{00000000-0005-0000-0000-0000C3090000}"/>
    <cellStyle name="Normal 148" xfId="2385" xr:uid="{00000000-0005-0000-0000-0000C4090000}"/>
    <cellStyle name="Normal 148 2" xfId="3941" xr:uid="{00000000-0005-0000-0000-0000C5090000}"/>
    <cellStyle name="Normal 149" xfId="2386" xr:uid="{00000000-0005-0000-0000-0000C6090000}"/>
    <cellStyle name="Normal 149 2" xfId="3942" xr:uid="{00000000-0005-0000-0000-0000C7090000}"/>
    <cellStyle name="Normal 15" xfId="2387" xr:uid="{00000000-0005-0000-0000-0000C8090000}"/>
    <cellStyle name="Normal 15 2" xfId="3943" xr:uid="{00000000-0005-0000-0000-0000C9090000}"/>
    <cellStyle name="Normal 150" xfId="2388" xr:uid="{00000000-0005-0000-0000-0000CA090000}"/>
    <cellStyle name="Normal 150 2" xfId="3944" xr:uid="{00000000-0005-0000-0000-0000CB090000}"/>
    <cellStyle name="Normal 151" xfId="2389" xr:uid="{00000000-0005-0000-0000-0000CC090000}"/>
    <cellStyle name="Normal 151 2" xfId="3945" xr:uid="{00000000-0005-0000-0000-0000CD090000}"/>
    <cellStyle name="Normal 152" xfId="2390" xr:uid="{00000000-0005-0000-0000-0000CE090000}"/>
    <cellStyle name="Normal 152 2" xfId="3946" xr:uid="{00000000-0005-0000-0000-0000CF090000}"/>
    <cellStyle name="Normal 153" xfId="2391" xr:uid="{00000000-0005-0000-0000-0000D0090000}"/>
    <cellStyle name="Normal 153 2" xfId="3947" xr:uid="{00000000-0005-0000-0000-0000D1090000}"/>
    <cellStyle name="Normal 154" xfId="2392" xr:uid="{00000000-0005-0000-0000-0000D2090000}"/>
    <cellStyle name="Normal 154 2" xfId="3948" xr:uid="{00000000-0005-0000-0000-0000D3090000}"/>
    <cellStyle name="Normal 155" xfId="2393" xr:uid="{00000000-0005-0000-0000-0000D4090000}"/>
    <cellStyle name="Normal 155 2" xfId="3949" xr:uid="{00000000-0005-0000-0000-0000D5090000}"/>
    <cellStyle name="Normal 156" xfId="2394" xr:uid="{00000000-0005-0000-0000-0000D6090000}"/>
    <cellStyle name="Normal 156 2" xfId="3950" xr:uid="{00000000-0005-0000-0000-0000D7090000}"/>
    <cellStyle name="Normal 157" xfId="2395" xr:uid="{00000000-0005-0000-0000-0000D8090000}"/>
    <cellStyle name="Normal 157 2" xfId="3951" xr:uid="{00000000-0005-0000-0000-0000D9090000}"/>
    <cellStyle name="Normal 158" xfId="2396" xr:uid="{00000000-0005-0000-0000-0000DA090000}"/>
    <cellStyle name="Normal 158 2" xfId="3952" xr:uid="{00000000-0005-0000-0000-0000DB090000}"/>
    <cellStyle name="Normal 159" xfId="2397" xr:uid="{00000000-0005-0000-0000-0000DC090000}"/>
    <cellStyle name="Normal 159 2" xfId="3953" xr:uid="{00000000-0005-0000-0000-0000DD090000}"/>
    <cellStyle name="Normal 16" xfId="2398" xr:uid="{00000000-0005-0000-0000-0000DE090000}"/>
    <cellStyle name="Normal 16 2" xfId="2399" xr:uid="{00000000-0005-0000-0000-0000DF090000}"/>
    <cellStyle name="Normal 160" xfId="2400" xr:uid="{00000000-0005-0000-0000-0000E0090000}"/>
    <cellStyle name="Normal 160 2" xfId="3954" xr:uid="{00000000-0005-0000-0000-0000E1090000}"/>
    <cellStyle name="Normal 161" xfId="2401" xr:uid="{00000000-0005-0000-0000-0000E2090000}"/>
    <cellStyle name="Normal 161 2" xfId="3955" xr:uid="{00000000-0005-0000-0000-0000E3090000}"/>
    <cellStyle name="Normal 162" xfId="2402" xr:uid="{00000000-0005-0000-0000-0000E4090000}"/>
    <cellStyle name="Normal 162 2" xfId="3956" xr:uid="{00000000-0005-0000-0000-0000E5090000}"/>
    <cellStyle name="Normal 163" xfId="2403" xr:uid="{00000000-0005-0000-0000-0000E6090000}"/>
    <cellStyle name="Normal 163 2" xfId="3957" xr:uid="{00000000-0005-0000-0000-0000E7090000}"/>
    <cellStyle name="Normal 164" xfId="2404" xr:uid="{00000000-0005-0000-0000-0000E8090000}"/>
    <cellStyle name="Normal 164 2" xfId="3958" xr:uid="{00000000-0005-0000-0000-0000E9090000}"/>
    <cellStyle name="Normal 165" xfId="2405" xr:uid="{00000000-0005-0000-0000-0000EA090000}"/>
    <cellStyle name="Normal 165 2" xfId="3959" xr:uid="{00000000-0005-0000-0000-0000EB090000}"/>
    <cellStyle name="Normal 166" xfId="2406" xr:uid="{00000000-0005-0000-0000-0000EC090000}"/>
    <cellStyle name="Normal 166 2" xfId="3960" xr:uid="{00000000-0005-0000-0000-0000ED090000}"/>
    <cellStyle name="Normal 167" xfId="2407" xr:uid="{00000000-0005-0000-0000-0000EE090000}"/>
    <cellStyle name="Normal 167 2" xfId="3961" xr:uid="{00000000-0005-0000-0000-0000EF090000}"/>
    <cellStyle name="Normal 168" xfId="2408" xr:uid="{00000000-0005-0000-0000-0000F0090000}"/>
    <cellStyle name="Normal 168 2" xfId="3962" xr:uid="{00000000-0005-0000-0000-0000F1090000}"/>
    <cellStyle name="Normal 169" xfId="2409" xr:uid="{00000000-0005-0000-0000-0000F2090000}"/>
    <cellStyle name="Normal 169 2" xfId="3963" xr:uid="{00000000-0005-0000-0000-0000F3090000}"/>
    <cellStyle name="Normal 17" xfId="2410" xr:uid="{00000000-0005-0000-0000-0000F4090000}"/>
    <cellStyle name="Normal 17 2" xfId="2411" xr:uid="{00000000-0005-0000-0000-0000F5090000}"/>
    <cellStyle name="Normal 170" xfId="2412" xr:uid="{00000000-0005-0000-0000-0000F6090000}"/>
    <cellStyle name="Normal 170 2" xfId="3964" xr:uid="{00000000-0005-0000-0000-0000F7090000}"/>
    <cellStyle name="Normal 171" xfId="2413" xr:uid="{00000000-0005-0000-0000-0000F8090000}"/>
    <cellStyle name="Normal 171 2" xfId="3965" xr:uid="{00000000-0005-0000-0000-0000F9090000}"/>
    <cellStyle name="Normal 172" xfId="2414" xr:uid="{00000000-0005-0000-0000-0000FA090000}"/>
    <cellStyle name="Normal 172 2" xfId="3966" xr:uid="{00000000-0005-0000-0000-0000FB090000}"/>
    <cellStyle name="Normal 173" xfId="2415" xr:uid="{00000000-0005-0000-0000-0000FC090000}"/>
    <cellStyle name="Normal 173 2" xfId="3967" xr:uid="{00000000-0005-0000-0000-0000FD090000}"/>
    <cellStyle name="Normal 174" xfId="2416" xr:uid="{00000000-0005-0000-0000-0000FE090000}"/>
    <cellStyle name="Normal 174 2" xfId="3968" xr:uid="{00000000-0005-0000-0000-0000FF090000}"/>
    <cellStyle name="Normal 175" xfId="2417" xr:uid="{00000000-0005-0000-0000-0000000A0000}"/>
    <cellStyle name="Normal 175 2" xfId="3969" xr:uid="{00000000-0005-0000-0000-0000010A0000}"/>
    <cellStyle name="Normal 176" xfId="2418" xr:uid="{00000000-0005-0000-0000-0000020A0000}"/>
    <cellStyle name="Normal 176 2" xfId="3970" xr:uid="{00000000-0005-0000-0000-0000030A0000}"/>
    <cellStyle name="Normal 177" xfId="2419" xr:uid="{00000000-0005-0000-0000-0000040A0000}"/>
    <cellStyle name="Normal 177 2" xfId="3971" xr:uid="{00000000-0005-0000-0000-0000050A0000}"/>
    <cellStyle name="Normal 178" xfId="2420" xr:uid="{00000000-0005-0000-0000-0000060A0000}"/>
    <cellStyle name="Normal 178 2" xfId="3972" xr:uid="{00000000-0005-0000-0000-0000070A0000}"/>
    <cellStyle name="Normal 179" xfId="2421" xr:uid="{00000000-0005-0000-0000-0000080A0000}"/>
    <cellStyle name="Normal 179 2" xfId="3973" xr:uid="{00000000-0005-0000-0000-0000090A0000}"/>
    <cellStyle name="Normal 18" xfId="2422" xr:uid="{00000000-0005-0000-0000-00000A0A0000}"/>
    <cellStyle name="Normal 18 2" xfId="2423" xr:uid="{00000000-0005-0000-0000-00000B0A0000}"/>
    <cellStyle name="Normal 180" xfId="2424" xr:uid="{00000000-0005-0000-0000-00000C0A0000}"/>
    <cellStyle name="Normal 180 2" xfId="3974" xr:uid="{00000000-0005-0000-0000-00000D0A0000}"/>
    <cellStyle name="Normal 181" xfId="2425" xr:uid="{00000000-0005-0000-0000-00000E0A0000}"/>
    <cellStyle name="Normal 181 2" xfId="3975" xr:uid="{00000000-0005-0000-0000-00000F0A0000}"/>
    <cellStyle name="Normal 182" xfId="2426" xr:uid="{00000000-0005-0000-0000-0000100A0000}"/>
    <cellStyle name="Normal 182 2" xfId="3976" xr:uid="{00000000-0005-0000-0000-0000110A0000}"/>
    <cellStyle name="Normal 183" xfId="2427" xr:uid="{00000000-0005-0000-0000-0000120A0000}"/>
    <cellStyle name="Normal 183 2" xfId="3977" xr:uid="{00000000-0005-0000-0000-0000130A0000}"/>
    <cellStyle name="Normal 184" xfId="2428" xr:uid="{00000000-0005-0000-0000-0000140A0000}"/>
    <cellStyle name="Normal 184 2" xfId="3978" xr:uid="{00000000-0005-0000-0000-0000150A0000}"/>
    <cellStyle name="Normal 185" xfId="2429" xr:uid="{00000000-0005-0000-0000-0000160A0000}"/>
    <cellStyle name="Normal 185 2" xfId="3979" xr:uid="{00000000-0005-0000-0000-0000170A0000}"/>
    <cellStyle name="Normal 186" xfId="2430" xr:uid="{00000000-0005-0000-0000-0000180A0000}"/>
    <cellStyle name="Normal 186 2" xfId="3980" xr:uid="{00000000-0005-0000-0000-0000190A0000}"/>
    <cellStyle name="Normal 187" xfId="2431" xr:uid="{00000000-0005-0000-0000-00001A0A0000}"/>
    <cellStyle name="Normal 187 2" xfId="3981" xr:uid="{00000000-0005-0000-0000-00001B0A0000}"/>
    <cellStyle name="Normal 188" xfId="2432" xr:uid="{00000000-0005-0000-0000-00001C0A0000}"/>
    <cellStyle name="Normal 188 2" xfId="3982" xr:uid="{00000000-0005-0000-0000-00001D0A0000}"/>
    <cellStyle name="Normal 189" xfId="2433" xr:uid="{00000000-0005-0000-0000-00001E0A0000}"/>
    <cellStyle name="Normal 189 2" xfId="3983" xr:uid="{00000000-0005-0000-0000-00001F0A0000}"/>
    <cellStyle name="Normal 19" xfId="2434" xr:uid="{00000000-0005-0000-0000-0000200A0000}"/>
    <cellStyle name="Normal 19 2" xfId="2435" xr:uid="{00000000-0005-0000-0000-0000210A0000}"/>
    <cellStyle name="Normal 190" xfId="2436" xr:uid="{00000000-0005-0000-0000-0000220A0000}"/>
    <cellStyle name="Normal 190 2" xfId="3984" xr:uid="{00000000-0005-0000-0000-0000230A0000}"/>
    <cellStyle name="Normal 191" xfId="2437" xr:uid="{00000000-0005-0000-0000-0000240A0000}"/>
    <cellStyle name="Normal 191 2" xfId="3985" xr:uid="{00000000-0005-0000-0000-0000250A0000}"/>
    <cellStyle name="Normal 192" xfId="2438" xr:uid="{00000000-0005-0000-0000-0000260A0000}"/>
    <cellStyle name="Normal 192 2" xfId="3986" xr:uid="{00000000-0005-0000-0000-0000270A0000}"/>
    <cellStyle name="Normal 193" xfId="2439" xr:uid="{00000000-0005-0000-0000-0000280A0000}"/>
    <cellStyle name="Normal 193 2" xfId="3987" xr:uid="{00000000-0005-0000-0000-0000290A0000}"/>
    <cellStyle name="Normal 194" xfId="2440" xr:uid="{00000000-0005-0000-0000-00002A0A0000}"/>
    <cellStyle name="Normal 194 2" xfId="3988" xr:uid="{00000000-0005-0000-0000-00002B0A0000}"/>
    <cellStyle name="Normal 195" xfId="2441" xr:uid="{00000000-0005-0000-0000-00002C0A0000}"/>
    <cellStyle name="Normal 195 2" xfId="3989" xr:uid="{00000000-0005-0000-0000-00002D0A0000}"/>
    <cellStyle name="Normal 196" xfId="2442" xr:uid="{00000000-0005-0000-0000-00002E0A0000}"/>
    <cellStyle name="Normal 196 2" xfId="3990" xr:uid="{00000000-0005-0000-0000-00002F0A0000}"/>
    <cellStyle name="Normal 197" xfId="2443" xr:uid="{00000000-0005-0000-0000-0000300A0000}"/>
    <cellStyle name="Normal 197 2" xfId="3991" xr:uid="{00000000-0005-0000-0000-0000310A0000}"/>
    <cellStyle name="Normal 198" xfId="2444" xr:uid="{00000000-0005-0000-0000-0000320A0000}"/>
    <cellStyle name="Normal 198 2" xfId="3992" xr:uid="{00000000-0005-0000-0000-0000330A0000}"/>
    <cellStyle name="Normal 199" xfId="2445" xr:uid="{00000000-0005-0000-0000-0000340A0000}"/>
    <cellStyle name="Normal 199 2" xfId="3993" xr:uid="{00000000-0005-0000-0000-0000350A0000}"/>
    <cellStyle name="Normal 2" xfId="2446" xr:uid="{00000000-0005-0000-0000-0000360A0000}"/>
    <cellStyle name="Normal 2 10" xfId="2447" xr:uid="{00000000-0005-0000-0000-0000370A0000}"/>
    <cellStyle name="Normal 2 10 2" xfId="2448" xr:uid="{00000000-0005-0000-0000-0000380A0000}"/>
    <cellStyle name="Normal 2 10 2 2" xfId="3996" xr:uid="{00000000-0005-0000-0000-0000390A0000}"/>
    <cellStyle name="Normal 2 10 3" xfId="3995" xr:uid="{00000000-0005-0000-0000-00003A0A0000}"/>
    <cellStyle name="Normal 2 2" xfId="2449" xr:uid="{00000000-0005-0000-0000-00003B0A0000}"/>
    <cellStyle name="Normal 2 2 2 2 2" xfId="4118" xr:uid="{00000000-0005-0000-0000-00003C0A0000}"/>
    <cellStyle name="Normal 2 2 2 2 3" xfId="4117" xr:uid="{00000000-0005-0000-0000-00003D0A0000}"/>
    <cellStyle name="Normal 2 3" xfId="2450" xr:uid="{00000000-0005-0000-0000-00003E0A0000}"/>
    <cellStyle name="Normal 2 4" xfId="2451" xr:uid="{00000000-0005-0000-0000-00003F0A0000}"/>
    <cellStyle name="Normal 2 5" xfId="2452" xr:uid="{00000000-0005-0000-0000-0000400A0000}"/>
    <cellStyle name="Normal 2 6" xfId="3994" xr:uid="{00000000-0005-0000-0000-0000410A0000}"/>
    <cellStyle name="Normal 2_2009-02 SUN LMIR FS " xfId="2453" xr:uid="{00000000-0005-0000-0000-0000420A0000}"/>
    <cellStyle name="Normal 20" xfId="2454" xr:uid="{00000000-0005-0000-0000-0000430A0000}"/>
    <cellStyle name="Normal 20 2" xfId="2455" xr:uid="{00000000-0005-0000-0000-0000440A0000}"/>
    <cellStyle name="Normal 200" xfId="2456" xr:uid="{00000000-0005-0000-0000-0000450A0000}"/>
    <cellStyle name="Normal 200 2" xfId="3997" xr:uid="{00000000-0005-0000-0000-0000460A0000}"/>
    <cellStyle name="Normal 201" xfId="2457" xr:uid="{00000000-0005-0000-0000-0000470A0000}"/>
    <cellStyle name="Normal 201 2" xfId="3998" xr:uid="{00000000-0005-0000-0000-0000480A0000}"/>
    <cellStyle name="Normal 202" xfId="2458" xr:uid="{00000000-0005-0000-0000-0000490A0000}"/>
    <cellStyle name="Normal 202 2" xfId="3999" xr:uid="{00000000-0005-0000-0000-00004A0A0000}"/>
    <cellStyle name="Normal 203" xfId="2459" xr:uid="{00000000-0005-0000-0000-00004B0A0000}"/>
    <cellStyle name="Normal 203 2" xfId="4000" xr:uid="{00000000-0005-0000-0000-00004C0A0000}"/>
    <cellStyle name="Normal 204" xfId="2460" xr:uid="{00000000-0005-0000-0000-00004D0A0000}"/>
    <cellStyle name="Normal 204 2" xfId="4001" xr:uid="{00000000-0005-0000-0000-00004E0A0000}"/>
    <cellStyle name="Normal 205" xfId="2461" xr:uid="{00000000-0005-0000-0000-00004F0A0000}"/>
    <cellStyle name="Normal 205 2" xfId="4002" xr:uid="{00000000-0005-0000-0000-0000500A0000}"/>
    <cellStyle name="Normal 206" xfId="2462" xr:uid="{00000000-0005-0000-0000-0000510A0000}"/>
    <cellStyle name="Normal 206 2" xfId="4003" xr:uid="{00000000-0005-0000-0000-0000520A0000}"/>
    <cellStyle name="Normal 207" xfId="2463" xr:uid="{00000000-0005-0000-0000-0000530A0000}"/>
    <cellStyle name="Normal 207 2" xfId="4004" xr:uid="{00000000-0005-0000-0000-0000540A0000}"/>
    <cellStyle name="Normal 208" xfId="2464" xr:uid="{00000000-0005-0000-0000-0000550A0000}"/>
    <cellStyle name="Normal 208 2" xfId="4005" xr:uid="{00000000-0005-0000-0000-0000560A0000}"/>
    <cellStyle name="Normal 209" xfId="2465" xr:uid="{00000000-0005-0000-0000-0000570A0000}"/>
    <cellStyle name="Normal 209 2" xfId="4006" xr:uid="{00000000-0005-0000-0000-0000580A0000}"/>
    <cellStyle name="Normal 21" xfId="2466" xr:uid="{00000000-0005-0000-0000-0000590A0000}"/>
    <cellStyle name="Normal 21 2" xfId="2467" xr:uid="{00000000-0005-0000-0000-00005A0A0000}"/>
    <cellStyle name="Normal 210" xfId="2468" xr:uid="{00000000-0005-0000-0000-00005B0A0000}"/>
    <cellStyle name="Normal 210 2" xfId="4007" xr:uid="{00000000-0005-0000-0000-00005C0A0000}"/>
    <cellStyle name="Normal 211" xfId="2469" xr:uid="{00000000-0005-0000-0000-00005D0A0000}"/>
    <cellStyle name="Normal 211 2" xfId="4008" xr:uid="{00000000-0005-0000-0000-00005E0A0000}"/>
    <cellStyle name="Normal 212" xfId="2470" xr:uid="{00000000-0005-0000-0000-00005F0A0000}"/>
    <cellStyle name="Normal 212 2" xfId="4009" xr:uid="{00000000-0005-0000-0000-0000600A0000}"/>
    <cellStyle name="Normal 213" xfId="2471" xr:uid="{00000000-0005-0000-0000-0000610A0000}"/>
    <cellStyle name="Normal 213 2" xfId="4010" xr:uid="{00000000-0005-0000-0000-0000620A0000}"/>
    <cellStyle name="Normal 214" xfId="2472" xr:uid="{00000000-0005-0000-0000-0000630A0000}"/>
    <cellStyle name="Normal 214 2" xfId="4011" xr:uid="{00000000-0005-0000-0000-0000640A0000}"/>
    <cellStyle name="Normal 215" xfId="2473" xr:uid="{00000000-0005-0000-0000-0000650A0000}"/>
    <cellStyle name="Normal 215 2" xfId="4012" xr:uid="{00000000-0005-0000-0000-0000660A0000}"/>
    <cellStyle name="Normal 216" xfId="2474" xr:uid="{00000000-0005-0000-0000-0000670A0000}"/>
    <cellStyle name="Normal 216 2" xfId="4013" xr:uid="{00000000-0005-0000-0000-0000680A0000}"/>
    <cellStyle name="Normal 217" xfId="2475" xr:uid="{00000000-0005-0000-0000-0000690A0000}"/>
    <cellStyle name="Normal 217 2" xfId="4014" xr:uid="{00000000-0005-0000-0000-00006A0A0000}"/>
    <cellStyle name="Normal 218" xfId="2476" xr:uid="{00000000-0005-0000-0000-00006B0A0000}"/>
    <cellStyle name="Normal 218 2" xfId="4015" xr:uid="{00000000-0005-0000-0000-00006C0A0000}"/>
    <cellStyle name="Normal 219" xfId="2477" xr:uid="{00000000-0005-0000-0000-00006D0A0000}"/>
    <cellStyle name="Normal 219 2" xfId="4016" xr:uid="{00000000-0005-0000-0000-00006E0A0000}"/>
    <cellStyle name="Normal 22" xfId="2478" xr:uid="{00000000-0005-0000-0000-00006F0A0000}"/>
    <cellStyle name="Normal 22 2" xfId="2479" xr:uid="{00000000-0005-0000-0000-0000700A0000}"/>
    <cellStyle name="Normal 220" xfId="2480" xr:uid="{00000000-0005-0000-0000-0000710A0000}"/>
    <cellStyle name="Normal 220 2" xfId="4017" xr:uid="{00000000-0005-0000-0000-0000720A0000}"/>
    <cellStyle name="Normal 221" xfId="2481" xr:uid="{00000000-0005-0000-0000-0000730A0000}"/>
    <cellStyle name="Normal 221 2" xfId="4018" xr:uid="{00000000-0005-0000-0000-0000740A0000}"/>
    <cellStyle name="Normal 222" xfId="2482" xr:uid="{00000000-0005-0000-0000-0000750A0000}"/>
    <cellStyle name="Normal 222 2" xfId="4019" xr:uid="{00000000-0005-0000-0000-0000760A0000}"/>
    <cellStyle name="Normal 223" xfId="2483" xr:uid="{00000000-0005-0000-0000-0000770A0000}"/>
    <cellStyle name="Normal 223 2" xfId="4020" xr:uid="{00000000-0005-0000-0000-0000780A0000}"/>
    <cellStyle name="Normal 224" xfId="2484" xr:uid="{00000000-0005-0000-0000-0000790A0000}"/>
    <cellStyle name="Normal 224 2" xfId="4021" xr:uid="{00000000-0005-0000-0000-00007A0A0000}"/>
    <cellStyle name="Normal 225" xfId="2485" xr:uid="{00000000-0005-0000-0000-00007B0A0000}"/>
    <cellStyle name="Normal 225 2" xfId="4022" xr:uid="{00000000-0005-0000-0000-00007C0A0000}"/>
    <cellStyle name="Normal 226" xfId="2486" xr:uid="{00000000-0005-0000-0000-00007D0A0000}"/>
    <cellStyle name="Normal 226 2" xfId="4023" xr:uid="{00000000-0005-0000-0000-00007E0A0000}"/>
    <cellStyle name="Normal 227" xfId="2487" xr:uid="{00000000-0005-0000-0000-00007F0A0000}"/>
    <cellStyle name="Normal 227 2" xfId="4024" xr:uid="{00000000-0005-0000-0000-0000800A0000}"/>
    <cellStyle name="Normal 228" xfId="2488" xr:uid="{00000000-0005-0000-0000-0000810A0000}"/>
    <cellStyle name="Normal 228 2" xfId="4025" xr:uid="{00000000-0005-0000-0000-0000820A0000}"/>
    <cellStyle name="Normal 229" xfId="2489" xr:uid="{00000000-0005-0000-0000-0000830A0000}"/>
    <cellStyle name="Normal 229 2" xfId="4026" xr:uid="{00000000-0005-0000-0000-0000840A0000}"/>
    <cellStyle name="Normal 23" xfId="2490" xr:uid="{00000000-0005-0000-0000-0000850A0000}"/>
    <cellStyle name="Normal 23 2" xfId="2491" xr:uid="{00000000-0005-0000-0000-0000860A0000}"/>
    <cellStyle name="Normal 230" xfId="2492" xr:uid="{00000000-0005-0000-0000-0000870A0000}"/>
    <cellStyle name="Normal 230 2" xfId="4027" xr:uid="{00000000-0005-0000-0000-0000880A0000}"/>
    <cellStyle name="Normal 231" xfId="2493" xr:uid="{00000000-0005-0000-0000-0000890A0000}"/>
    <cellStyle name="Normal 231 2" xfId="4028" xr:uid="{00000000-0005-0000-0000-00008A0A0000}"/>
    <cellStyle name="Normal 232" xfId="2494" xr:uid="{00000000-0005-0000-0000-00008B0A0000}"/>
    <cellStyle name="Normal 232 2" xfId="4029" xr:uid="{00000000-0005-0000-0000-00008C0A0000}"/>
    <cellStyle name="Normal 233" xfId="2495" xr:uid="{00000000-0005-0000-0000-00008D0A0000}"/>
    <cellStyle name="Normal 233 2" xfId="4030" xr:uid="{00000000-0005-0000-0000-00008E0A0000}"/>
    <cellStyle name="Normal 234" xfId="2496" xr:uid="{00000000-0005-0000-0000-00008F0A0000}"/>
    <cellStyle name="Normal 234 2" xfId="4031" xr:uid="{00000000-0005-0000-0000-0000900A0000}"/>
    <cellStyle name="Normal 235" xfId="2497" xr:uid="{00000000-0005-0000-0000-0000910A0000}"/>
    <cellStyle name="Normal 235 2" xfId="4032" xr:uid="{00000000-0005-0000-0000-0000920A0000}"/>
    <cellStyle name="Normal 236" xfId="2498" xr:uid="{00000000-0005-0000-0000-0000930A0000}"/>
    <cellStyle name="Normal 236 2" xfId="4033" xr:uid="{00000000-0005-0000-0000-0000940A0000}"/>
    <cellStyle name="Normal 237" xfId="2499" xr:uid="{00000000-0005-0000-0000-0000950A0000}"/>
    <cellStyle name="Normal 237 2" xfId="4034" xr:uid="{00000000-0005-0000-0000-0000960A0000}"/>
    <cellStyle name="Normal 238" xfId="2500" xr:uid="{00000000-0005-0000-0000-0000970A0000}"/>
    <cellStyle name="Normal 238 2" xfId="4035" xr:uid="{00000000-0005-0000-0000-0000980A0000}"/>
    <cellStyle name="Normal 239" xfId="2501" xr:uid="{00000000-0005-0000-0000-0000990A0000}"/>
    <cellStyle name="Normal 24" xfId="2502" xr:uid="{00000000-0005-0000-0000-00009A0A0000}"/>
    <cellStyle name="Normal 24 2" xfId="2503" xr:uid="{00000000-0005-0000-0000-00009B0A0000}"/>
    <cellStyle name="Normal 240" xfId="2504" xr:uid="{00000000-0005-0000-0000-00009C0A0000}"/>
    <cellStyle name="Normal 240 2" xfId="4036" xr:uid="{00000000-0005-0000-0000-00009D0A0000}"/>
    <cellStyle name="Normal 241" xfId="2505" xr:uid="{00000000-0005-0000-0000-00009E0A0000}"/>
    <cellStyle name="Normal 241 2" xfId="4037" xr:uid="{00000000-0005-0000-0000-00009F0A0000}"/>
    <cellStyle name="Normal 242" xfId="2506" xr:uid="{00000000-0005-0000-0000-0000A00A0000}"/>
    <cellStyle name="Normal 242 2" xfId="4038" xr:uid="{00000000-0005-0000-0000-0000A10A0000}"/>
    <cellStyle name="Normal 243" xfId="2507" xr:uid="{00000000-0005-0000-0000-0000A20A0000}"/>
    <cellStyle name="Normal 243 2" xfId="4039" xr:uid="{00000000-0005-0000-0000-0000A30A0000}"/>
    <cellStyle name="Normal 244" xfId="2508" xr:uid="{00000000-0005-0000-0000-0000A40A0000}"/>
    <cellStyle name="Normal 244 2" xfId="4040" xr:uid="{00000000-0005-0000-0000-0000A50A0000}"/>
    <cellStyle name="Normal 245" xfId="2509" xr:uid="{00000000-0005-0000-0000-0000A60A0000}"/>
    <cellStyle name="Normal 245 2" xfId="4041" xr:uid="{00000000-0005-0000-0000-0000A70A0000}"/>
    <cellStyle name="Normal 246" xfId="2510" xr:uid="{00000000-0005-0000-0000-0000A80A0000}"/>
    <cellStyle name="Normal 246 2" xfId="4042" xr:uid="{00000000-0005-0000-0000-0000A90A0000}"/>
    <cellStyle name="Normal 247" xfId="2511" xr:uid="{00000000-0005-0000-0000-0000AA0A0000}"/>
    <cellStyle name="Normal 247 2" xfId="4043" xr:uid="{00000000-0005-0000-0000-0000AB0A0000}"/>
    <cellStyle name="Normal 248" xfId="3838" xr:uid="{00000000-0005-0000-0000-0000AC0A0000}"/>
    <cellStyle name="Normal 249" xfId="3840" xr:uid="{00000000-0005-0000-0000-0000AD0A0000}"/>
    <cellStyle name="Normal 25" xfId="2512" xr:uid="{00000000-0005-0000-0000-0000AE0A0000}"/>
    <cellStyle name="Normal 25 2" xfId="2513" xr:uid="{00000000-0005-0000-0000-0000AF0A0000}"/>
    <cellStyle name="Normal 250" xfId="3842" xr:uid="{00000000-0005-0000-0000-0000B00A0000}"/>
    <cellStyle name="Normal 251" xfId="3844" xr:uid="{00000000-0005-0000-0000-0000B10A0000}"/>
    <cellStyle name="Normal 252" xfId="4105" xr:uid="{00000000-0005-0000-0000-0000B20A0000}"/>
    <cellStyle name="Normal 253" xfId="4108" xr:uid="{00000000-0005-0000-0000-0000B30A0000}"/>
    <cellStyle name="Normal 254" xfId="4111" xr:uid="{00000000-0005-0000-0000-0000B40A0000}"/>
    <cellStyle name="Normal 255" xfId="4119" xr:uid="{00000000-0005-0000-0000-0000B50A0000}"/>
    <cellStyle name="Normal 256" xfId="4123" xr:uid="{00000000-0005-0000-0000-0000B60A0000}"/>
    <cellStyle name="Normal 257" xfId="4132" xr:uid="{00000000-0005-0000-0000-0000B70A0000}"/>
    <cellStyle name="Normal 26" xfId="2514" xr:uid="{00000000-0005-0000-0000-0000B80A0000}"/>
    <cellStyle name="Normal 26 2" xfId="2515" xr:uid="{00000000-0005-0000-0000-0000B90A0000}"/>
    <cellStyle name="Normal 27" xfId="2516" xr:uid="{00000000-0005-0000-0000-0000BA0A0000}"/>
    <cellStyle name="Normal 27 2" xfId="2517" xr:uid="{00000000-0005-0000-0000-0000BB0A0000}"/>
    <cellStyle name="Normal 28" xfId="2518" xr:uid="{00000000-0005-0000-0000-0000BC0A0000}"/>
    <cellStyle name="Normal 28 2" xfId="2519" xr:uid="{00000000-0005-0000-0000-0000BD0A0000}"/>
    <cellStyle name="Normal 29" xfId="2520" xr:uid="{00000000-0005-0000-0000-0000BE0A0000}"/>
    <cellStyle name="Normal 29 2" xfId="2521" xr:uid="{00000000-0005-0000-0000-0000BF0A0000}"/>
    <cellStyle name="Normal 3" xfId="2522" xr:uid="{00000000-0005-0000-0000-0000C00A0000}"/>
    <cellStyle name="Normal 3 2" xfId="2523" xr:uid="{00000000-0005-0000-0000-0000C10A0000}"/>
    <cellStyle name="Normal 3 2 2" xfId="2524" xr:uid="{00000000-0005-0000-0000-0000C20A0000}"/>
    <cellStyle name="Normal 3 2 2 2" xfId="2525" xr:uid="{00000000-0005-0000-0000-0000C30A0000}"/>
    <cellStyle name="Normal 3 2 2 2 2" xfId="2526" xr:uid="{00000000-0005-0000-0000-0000C40A0000}"/>
    <cellStyle name="Normal 3 2 2 2 2 2" xfId="4046" xr:uid="{00000000-0005-0000-0000-0000C50A0000}"/>
    <cellStyle name="Normal 3 2 2 2 3" xfId="4045" xr:uid="{00000000-0005-0000-0000-0000C60A0000}"/>
    <cellStyle name="Normal 3 2 2 3" xfId="2527" xr:uid="{00000000-0005-0000-0000-0000C70A0000}"/>
    <cellStyle name="Normal 3 2 2 3 2" xfId="4047" xr:uid="{00000000-0005-0000-0000-0000C80A0000}"/>
    <cellStyle name="Normal 3 2 2 4" xfId="4044" xr:uid="{00000000-0005-0000-0000-0000C90A0000}"/>
    <cellStyle name="Normal 3 3" xfId="2528" xr:uid="{00000000-0005-0000-0000-0000CA0A0000}"/>
    <cellStyle name="Normal 3 3 2" xfId="2529" xr:uid="{00000000-0005-0000-0000-0000CB0A0000}"/>
    <cellStyle name="Normal 3 3 2 2" xfId="4049" xr:uid="{00000000-0005-0000-0000-0000CC0A0000}"/>
    <cellStyle name="Normal 3 3 3" xfId="4048" xr:uid="{00000000-0005-0000-0000-0000CD0A0000}"/>
    <cellStyle name="Normal 3 4" xfId="2530" xr:uid="{00000000-0005-0000-0000-0000CE0A0000}"/>
    <cellStyle name="Normal 3 4 2" xfId="2531" xr:uid="{00000000-0005-0000-0000-0000CF0A0000}"/>
    <cellStyle name="Normal 3 4 2 2" xfId="4051" xr:uid="{00000000-0005-0000-0000-0000D00A0000}"/>
    <cellStyle name="Normal 3 4 3" xfId="4050" xr:uid="{00000000-0005-0000-0000-0000D10A0000}"/>
    <cellStyle name="Normal 3 5" xfId="2532" xr:uid="{00000000-0005-0000-0000-0000D20A0000}"/>
    <cellStyle name="Normal 3 5 2" xfId="4052" xr:uid="{00000000-0005-0000-0000-0000D30A0000}"/>
    <cellStyle name="Normal 3 6" xfId="4128" xr:uid="{00000000-0005-0000-0000-0000D40A0000}"/>
    <cellStyle name="Normal 30" xfId="2533" xr:uid="{00000000-0005-0000-0000-0000D50A0000}"/>
    <cellStyle name="Normal 30 2" xfId="2534" xr:uid="{00000000-0005-0000-0000-0000D60A0000}"/>
    <cellStyle name="Normal 31" xfId="2535" xr:uid="{00000000-0005-0000-0000-0000D70A0000}"/>
    <cellStyle name="Normal 31 2" xfId="2536" xr:uid="{00000000-0005-0000-0000-0000D80A0000}"/>
    <cellStyle name="Normal 32" xfId="2537" xr:uid="{00000000-0005-0000-0000-0000D90A0000}"/>
    <cellStyle name="Normal 32 2" xfId="2538" xr:uid="{00000000-0005-0000-0000-0000DA0A0000}"/>
    <cellStyle name="Normal 33" xfId="2539" xr:uid="{00000000-0005-0000-0000-0000DB0A0000}"/>
    <cellStyle name="Normal 33 2" xfId="2540" xr:uid="{00000000-0005-0000-0000-0000DC0A0000}"/>
    <cellStyle name="Normal 34" xfId="2541" xr:uid="{00000000-0005-0000-0000-0000DD0A0000}"/>
    <cellStyle name="Normal 34 2" xfId="2542" xr:uid="{00000000-0005-0000-0000-0000DE0A0000}"/>
    <cellStyle name="Normal 35" xfId="2543" xr:uid="{00000000-0005-0000-0000-0000DF0A0000}"/>
    <cellStyle name="Normal 35 2" xfId="2544" xr:uid="{00000000-0005-0000-0000-0000E00A0000}"/>
    <cellStyle name="Normal 36" xfId="2545" xr:uid="{00000000-0005-0000-0000-0000E10A0000}"/>
    <cellStyle name="Normal 36 2" xfId="2546" xr:uid="{00000000-0005-0000-0000-0000E20A0000}"/>
    <cellStyle name="Normal 37" xfId="2547" xr:uid="{00000000-0005-0000-0000-0000E30A0000}"/>
    <cellStyle name="Normal 37 2" xfId="2548" xr:uid="{00000000-0005-0000-0000-0000E40A0000}"/>
    <cellStyle name="Normal 38" xfId="2549" xr:uid="{00000000-0005-0000-0000-0000E50A0000}"/>
    <cellStyle name="Normal 38 2" xfId="2550" xr:uid="{00000000-0005-0000-0000-0000E60A0000}"/>
    <cellStyle name="Normal 39" xfId="2551" xr:uid="{00000000-0005-0000-0000-0000E70A0000}"/>
    <cellStyle name="Normal 39 2" xfId="2552" xr:uid="{00000000-0005-0000-0000-0000E80A0000}"/>
    <cellStyle name="Normal 4" xfId="2553" xr:uid="{00000000-0005-0000-0000-0000E90A0000}"/>
    <cellStyle name="Normal 4 2 3" xfId="2554" xr:uid="{00000000-0005-0000-0000-0000EA0A0000}"/>
    <cellStyle name="Normal 4 2 3 2" xfId="2555" xr:uid="{00000000-0005-0000-0000-0000EB0A0000}"/>
    <cellStyle name="Normal 4 2 3 2 2" xfId="2556" xr:uid="{00000000-0005-0000-0000-0000EC0A0000}"/>
    <cellStyle name="Normal 4 2 3 2 2 2" xfId="4055" xr:uid="{00000000-0005-0000-0000-0000ED0A0000}"/>
    <cellStyle name="Normal 4 2 3 2 3" xfId="4054" xr:uid="{00000000-0005-0000-0000-0000EE0A0000}"/>
    <cellStyle name="Normal 4 2 3 3" xfId="2557" xr:uid="{00000000-0005-0000-0000-0000EF0A0000}"/>
    <cellStyle name="Normal 4 2 3 3 2" xfId="4056" xr:uid="{00000000-0005-0000-0000-0000F00A0000}"/>
    <cellStyle name="Normal 4 2 3 4" xfId="4053" xr:uid="{00000000-0005-0000-0000-0000F10A0000}"/>
    <cellStyle name="Normal 4 5" xfId="4115" xr:uid="{00000000-0005-0000-0000-0000F20A0000}"/>
    <cellStyle name="Normal 40" xfId="2558" xr:uid="{00000000-0005-0000-0000-0000F30A0000}"/>
    <cellStyle name="Normal 40 2" xfId="2559" xr:uid="{00000000-0005-0000-0000-0000F40A0000}"/>
    <cellStyle name="Normal 40 2 2" xfId="2560" xr:uid="{00000000-0005-0000-0000-0000F50A0000}"/>
    <cellStyle name="Normal 40 3" xfId="2561" xr:uid="{00000000-0005-0000-0000-0000F60A0000}"/>
    <cellStyle name="Normal 404" xfId="4116" xr:uid="{00000000-0005-0000-0000-0000F70A0000}"/>
    <cellStyle name="Normal 41" xfId="2562" xr:uid="{00000000-0005-0000-0000-0000F80A0000}"/>
    <cellStyle name="Normal 42" xfId="2563" xr:uid="{00000000-0005-0000-0000-0000F90A0000}"/>
    <cellStyle name="Normal 42 2" xfId="2564" xr:uid="{00000000-0005-0000-0000-0000FA0A0000}"/>
    <cellStyle name="Normal 43" xfId="2565" xr:uid="{00000000-0005-0000-0000-0000FB0A0000}"/>
    <cellStyle name="Normal 43 2" xfId="2566" xr:uid="{00000000-0005-0000-0000-0000FC0A0000}"/>
    <cellStyle name="Normal 44" xfId="2567" xr:uid="{00000000-0005-0000-0000-0000FD0A0000}"/>
    <cellStyle name="Normal 44 2" xfId="2568" xr:uid="{00000000-0005-0000-0000-0000FE0A0000}"/>
    <cellStyle name="Normal 45" xfId="2569" xr:uid="{00000000-0005-0000-0000-0000FF0A0000}"/>
    <cellStyle name="Normal 45 2" xfId="2570" xr:uid="{00000000-0005-0000-0000-0000000B0000}"/>
    <cellStyle name="Normal 46" xfId="2571" xr:uid="{00000000-0005-0000-0000-0000010B0000}"/>
    <cellStyle name="Normal 46 2" xfId="2572" xr:uid="{00000000-0005-0000-0000-0000020B0000}"/>
    <cellStyle name="Normal 47" xfId="2573" xr:uid="{00000000-0005-0000-0000-0000030B0000}"/>
    <cellStyle name="Normal 47 2" xfId="2574" xr:uid="{00000000-0005-0000-0000-0000040B0000}"/>
    <cellStyle name="Normal 48" xfId="2575" xr:uid="{00000000-0005-0000-0000-0000050B0000}"/>
    <cellStyle name="Normal 48 2" xfId="2576" xr:uid="{00000000-0005-0000-0000-0000060B0000}"/>
    <cellStyle name="Normal 49" xfId="2577" xr:uid="{00000000-0005-0000-0000-0000070B0000}"/>
    <cellStyle name="Normal 49 2" xfId="2578" xr:uid="{00000000-0005-0000-0000-0000080B0000}"/>
    <cellStyle name="Normal 5" xfId="2579" xr:uid="{00000000-0005-0000-0000-0000090B0000}"/>
    <cellStyle name="Normal 5 2" xfId="2580" xr:uid="{00000000-0005-0000-0000-00000A0B0000}"/>
    <cellStyle name="Normal 5 2 2" xfId="2581" xr:uid="{00000000-0005-0000-0000-00000B0B0000}"/>
    <cellStyle name="Normal 5 2 2 2" xfId="2582" xr:uid="{00000000-0005-0000-0000-00000C0B0000}"/>
    <cellStyle name="Normal 5 2 3" xfId="2583" xr:uid="{00000000-0005-0000-0000-00000D0B0000}"/>
    <cellStyle name="Normal 5 2 3 2" xfId="2584" xr:uid="{00000000-0005-0000-0000-00000E0B0000}"/>
    <cellStyle name="Normal 5 2 3 3" xfId="2585" xr:uid="{00000000-0005-0000-0000-00000F0B0000}"/>
    <cellStyle name="Normal 5 2 4" xfId="2586" xr:uid="{00000000-0005-0000-0000-0000100B0000}"/>
    <cellStyle name="Normal 5 2 4 2" xfId="2587" xr:uid="{00000000-0005-0000-0000-0000110B0000}"/>
    <cellStyle name="Normal 5 2 4 2 2" xfId="4059" xr:uid="{00000000-0005-0000-0000-0000120B0000}"/>
    <cellStyle name="Normal 5 2 4 3" xfId="4058" xr:uid="{00000000-0005-0000-0000-0000130B0000}"/>
    <cellStyle name="Normal 5 2 5" xfId="2588" xr:uid="{00000000-0005-0000-0000-0000140B0000}"/>
    <cellStyle name="Normal 5 2 5 2" xfId="4060" xr:uid="{00000000-0005-0000-0000-0000150B0000}"/>
    <cellStyle name="Normal 5 2 6" xfId="4057" xr:uid="{00000000-0005-0000-0000-0000160B0000}"/>
    <cellStyle name="Normal 5 3" xfId="2589" xr:uid="{00000000-0005-0000-0000-0000170B0000}"/>
    <cellStyle name="Normal 5 3 2" xfId="2590" xr:uid="{00000000-0005-0000-0000-0000180B0000}"/>
    <cellStyle name="Normal 5 3 2 2" xfId="4062" xr:uid="{00000000-0005-0000-0000-0000190B0000}"/>
    <cellStyle name="Normal 5 3 3" xfId="4061" xr:uid="{00000000-0005-0000-0000-00001A0B0000}"/>
    <cellStyle name="Normal 50" xfId="2591" xr:uid="{00000000-0005-0000-0000-00001B0B0000}"/>
    <cellStyle name="Normal 50 2" xfId="2592" xr:uid="{00000000-0005-0000-0000-00001C0B0000}"/>
    <cellStyle name="Normal 51" xfId="2593" xr:uid="{00000000-0005-0000-0000-00001D0B0000}"/>
    <cellStyle name="Normal 51 2" xfId="2594" xr:uid="{00000000-0005-0000-0000-00001E0B0000}"/>
    <cellStyle name="Normal 52" xfId="2595" xr:uid="{00000000-0005-0000-0000-00001F0B0000}"/>
    <cellStyle name="Normal 52 2" xfId="2596" xr:uid="{00000000-0005-0000-0000-0000200B0000}"/>
    <cellStyle name="Normal 53" xfId="2597" xr:uid="{00000000-0005-0000-0000-0000210B0000}"/>
    <cellStyle name="Normal 53 2" xfId="2598" xr:uid="{00000000-0005-0000-0000-0000220B0000}"/>
    <cellStyle name="Normal 53 2 2" xfId="2599" xr:uid="{00000000-0005-0000-0000-0000230B0000}"/>
    <cellStyle name="Normal 53 3" xfId="2600" xr:uid="{00000000-0005-0000-0000-0000240B0000}"/>
    <cellStyle name="Normal 54" xfId="2601" xr:uid="{00000000-0005-0000-0000-0000250B0000}"/>
    <cellStyle name="Normal 54 2" xfId="2602" xr:uid="{00000000-0005-0000-0000-0000260B0000}"/>
    <cellStyle name="Normal 54 2 2" xfId="2603" xr:uid="{00000000-0005-0000-0000-0000270B0000}"/>
    <cellStyle name="Normal 54 3" xfId="2604" xr:uid="{00000000-0005-0000-0000-0000280B0000}"/>
    <cellStyle name="Normal 55" xfId="2605" xr:uid="{00000000-0005-0000-0000-0000290B0000}"/>
    <cellStyle name="Normal 55 2" xfId="2606" xr:uid="{00000000-0005-0000-0000-00002A0B0000}"/>
    <cellStyle name="Normal 56" xfId="2607" xr:uid="{00000000-0005-0000-0000-00002B0B0000}"/>
    <cellStyle name="Normal 56 2" xfId="2608" xr:uid="{00000000-0005-0000-0000-00002C0B0000}"/>
    <cellStyle name="Normal 57" xfId="2609" xr:uid="{00000000-0005-0000-0000-00002D0B0000}"/>
    <cellStyle name="Normal 57 2" xfId="2610" xr:uid="{00000000-0005-0000-0000-00002E0B0000}"/>
    <cellStyle name="Normal 58" xfId="2611" xr:uid="{00000000-0005-0000-0000-00002F0B0000}"/>
    <cellStyle name="Normal 58 2" xfId="2612" xr:uid="{00000000-0005-0000-0000-0000300B0000}"/>
    <cellStyle name="Normal 59" xfId="2613" xr:uid="{00000000-0005-0000-0000-0000310B0000}"/>
    <cellStyle name="Normal 59 2" xfId="2614" xr:uid="{00000000-0005-0000-0000-0000320B0000}"/>
    <cellStyle name="Normal 59 2 2" xfId="2615" xr:uid="{00000000-0005-0000-0000-0000330B0000}"/>
    <cellStyle name="Normal 59 3" xfId="2616" xr:uid="{00000000-0005-0000-0000-0000340B0000}"/>
    <cellStyle name="Normal 6" xfId="2617" xr:uid="{00000000-0005-0000-0000-0000350B0000}"/>
    <cellStyle name="Normal 6 2" xfId="2618" xr:uid="{00000000-0005-0000-0000-0000360B0000}"/>
    <cellStyle name="Normal 6 2 2" xfId="2619" xr:uid="{00000000-0005-0000-0000-0000370B0000}"/>
    <cellStyle name="Normal 6 2 2 2" xfId="4064" xr:uid="{00000000-0005-0000-0000-0000380B0000}"/>
    <cellStyle name="Normal 6 2 3" xfId="4063" xr:uid="{00000000-0005-0000-0000-0000390B0000}"/>
    <cellStyle name="Normal 60" xfId="2620" xr:uid="{00000000-0005-0000-0000-00003A0B0000}"/>
    <cellStyle name="Normal 60 2" xfId="2621" xr:uid="{00000000-0005-0000-0000-00003B0B0000}"/>
    <cellStyle name="Normal 60 2 2" xfId="2622" xr:uid="{00000000-0005-0000-0000-00003C0B0000}"/>
    <cellStyle name="Normal 60 3" xfId="2623" xr:uid="{00000000-0005-0000-0000-00003D0B0000}"/>
    <cellStyle name="Normal 61" xfId="2624" xr:uid="{00000000-0005-0000-0000-00003E0B0000}"/>
    <cellStyle name="Normal 61 2" xfId="2625" xr:uid="{00000000-0005-0000-0000-00003F0B0000}"/>
    <cellStyle name="Normal 62" xfId="2626" xr:uid="{00000000-0005-0000-0000-0000400B0000}"/>
    <cellStyle name="Normal 62 2" xfId="2627" xr:uid="{00000000-0005-0000-0000-0000410B0000}"/>
    <cellStyle name="Normal 63" xfId="2628" xr:uid="{00000000-0005-0000-0000-0000420B0000}"/>
    <cellStyle name="Normal 63 2" xfId="2629" xr:uid="{00000000-0005-0000-0000-0000430B0000}"/>
    <cellStyle name="Normal 64" xfId="2630" xr:uid="{00000000-0005-0000-0000-0000440B0000}"/>
    <cellStyle name="Normal 64 2" xfId="2631" xr:uid="{00000000-0005-0000-0000-0000450B0000}"/>
    <cellStyle name="Normal 65" xfId="2632" xr:uid="{00000000-0005-0000-0000-0000460B0000}"/>
    <cellStyle name="Normal 65 2" xfId="2633" xr:uid="{00000000-0005-0000-0000-0000470B0000}"/>
    <cellStyle name="Normal 66" xfId="2634" xr:uid="{00000000-0005-0000-0000-0000480B0000}"/>
    <cellStyle name="Normal 66 2" xfId="2635" xr:uid="{00000000-0005-0000-0000-0000490B0000}"/>
    <cellStyle name="Normal 67" xfId="2636" xr:uid="{00000000-0005-0000-0000-00004A0B0000}"/>
    <cellStyle name="Normal 68" xfId="2637" xr:uid="{00000000-0005-0000-0000-00004B0B0000}"/>
    <cellStyle name="Normal 68 2" xfId="4065" xr:uid="{00000000-0005-0000-0000-00004C0B0000}"/>
    <cellStyle name="Normal 69" xfId="2638" xr:uid="{00000000-0005-0000-0000-00004D0B0000}"/>
    <cellStyle name="Normal 69 2" xfId="4066" xr:uid="{00000000-0005-0000-0000-00004E0B0000}"/>
    <cellStyle name="Normal 7" xfId="2639" xr:uid="{00000000-0005-0000-0000-00004F0B0000}"/>
    <cellStyle name="Normal 7 2" xfId="2640" xr:uid="{00000000-0005-0000-0000-0000500B0000}"/>
    <cellStyle name="Normal 7 2 2" xfId="2641" xr:uid="{00000000-0005-0000-0000-0000510B0000}"/>
    <cellStyle name="Normal 7 2 2 2" xfId="4068" xr:uid="{00000000-0005-0000-0000-0000520B0000}"/>
    <cellStyle name="Normal 7 2 3" xfId="4067" xr:uid="{00000000-0005-0000-0000-0000530B0000}"/>
    <cellStyle name="Normal 7 3" xfId="2642" xr:uid="{00000000-0005-0000-0000-0000540B0000}"/>
    <cellStyle name="Normal 7 4" xfId="4135" xr:uid="{00000000-0005-0000-0000-0000550B0000}"/>
    <cellStyle name="Normal 70" xfId="2643" xr:uid="{00000000-0005-0000-0000-0000560B0000}"/>
    <cellStyle name="Normal 70 2" xfId="4069" xr:uid="{00000000-0005-0000-0000-0000570B0000}"/>
    <cellStyle name="Normal 71" xfId="2644" xr:uid="{00000000-0005-0000-0000-0000580B0000}"/>
    <cellStyle name="Normal 71 2" xfId="4070" xr:uid="{00000000-0005-0000-0000-0000590B0000}"/>
    <cellStyle name="Normal 72" xfId="2645" xr:uid="{00000000-0005-0000-0000-00005A0B0000}"/>
    <cellStyle name="Normal 72 2" xfId="4071" xr:uid="{00000000-0005-0000-0000-00005B0B0000}"/>
    <cellStyle name="Normal 73" xfId="2646" xr:uid="{00000000-0005-0000-0000-00005C0B0000}"/>
    <cellStyle name="Normal 73 2" xfId="4072" xr:uid="{00000000-0005-0000-0000-00005D0B0000}"/>
    <cellStyle name="Normal 74" xfId="2647" xr:uid="{00000000-0005-0000-0000-00005E0B0000}"/>
    <cellStyle name="Normal 74 2" xfId="4073" xr:uid="{00000000-0005-0000-0000-00005F0B0000}"/>
    <cellStyle name="Normal 75" xfId="2648" xr:uid="{00000000-0005-0000-0000-0000600B0000}"/>
    <cellStyle name="Normal 75 2" xfId="4074" xr:uid="{00000000-0005-0000-0000-0000610B0000}"/>
    <cellStyle name="Normal 76" xfId="2649" xr:uid="{00000000-0005-0000-0000-0000620B0000}"/>
    <cellStyle name="Normal 77" xfId="2650" xr:uid="{00000000-0005-0000-0000-0000630B0000}"/>
    <cellStyle name="Normal 77 2" xfId="4075" xr:uid="{00000000-0005-0000-0000-0000640B0000}"/>
    <cellStyle name="Normal 78" xfId="2651" xr:uid="{00000000-0005-0000-0000-0000650B0000}"/>
    <cellStyle name="Normal 78 2" xfId="4076" xr:uid="{00000000-0005-0000-0000-0000660B0000}"/>
    <cellStyle name="Normal 79" xfId="2652" xr:uid="{00000000-0005-0000-0000-0000670B0000}"/>
    <cellStyle name="Normal 79 2" xfId="4077" xr:uid="{00000000-0005-0000-0000-0000680B0000}"/>
    <cellStyle name="Normal 8" xfId="2653" xr:uid="{00000000-0005-0000-0000-0000690B0000}"/>
    <cellStyle name="Normal 80" xfId="2654" xr:uid="{00000000-0005-0000-0000-00006A0B0000}"/>
    <cellStyle name="Normal 80 2" xfId="4078" xr:uid="{00000000-0005-0000-0000-00006B0B0000}"/>
    <cellStyle name="Normal 81" xfId="2655" xr:uid="{00000000-0005-0000-0000-00006C0B0000}"/>
    <cellStyle name="Normal 81 2" xfId="4079" xr:uid="{00000000-0005-0000-0000-00006D0B0000}"/>
    <cellStyle name="Normal 82" xfId="2656" xr:uid="{00000000-0005-0000-0000-00006E0B0000}"/>
    <cellStyle name="Normal 82 2" xfId="4080" xr:uid="{00000000-0005-0000-0000-00006F0B0000}"/>
    <cellStyle name="Normal 83" xfId="2657" xr:uid="{00000000-0005-0000-0000-0000700B0000}"/>
    <cellStyle name="Normal 83 2" xfId="4081" xr:uid="{00000000-0005-0000-0000-0000710B0000}"/>
    <cellStyle name="Normal 84" xfId="2658" xr:uid="{00000000-0005-0000-0000-0000720B0000}"/>
    <cellStyle name="Normal 84 2" xfId="2659" xr:uid="{00000000-0005-0000-0000-0000730B0000}"/>
    <cellStyle name="Normal 85" xfId="2660" xr:uid="{00000000-0005-0000-0000-0000740B0000}"/>
    <cellStyle name="Normal 85 2" xfId="4082" xr:uid="{00000000-0005-0000-0000-0000750B0000}"/>
    <cellStyle name="Normal 86" xfId="2661" xr:uid="{00000000-0005-0000-0000-0000760B0000}"/>
    <cellStyle name="Normal 86 2" xfId="4083" xr:uid="{00000000-0005-0000-0000-0000770B0000}"/>
    <cellStyle name="Normal 87" xfId="2662" xr:uid="{00000000-0005-0000-0000-0000780B0000}"/>
    <cellStyle name="Normal 87 2" xfId="4084" xr:uid="{00000000-0005-0000-0000-0000790B0000}"/>
    <cellStyle name="Normal 88" xfId="2663" xr:uid="{00000000-0005-0000-0000-00007A0B0000}"/>
    <cellStyle name="Normal 88 2" xfId="4085" xr:uid="{00000000-0005-0000-0000-00007B0B0000}"/>
    <cellStyle name="Normal 89" xfId="2664" xr:uid="{00000000-0005-0000-0000-00007C0B0000}"/>
    <cellStyle name="Normal 89 2" xfId="4086" xr:uid="{00000000-0005-0000-0000-00007D0B0000}"/>
    <cellStyle name="Normal 9" xfId="2665" xr:uid="{00000000-0005-0000-0000-00007E0B0000}"/>
    <cellStyle name="Normal 9 2" xfId="2666" xr:uid="{00000000-0005-0000-0000-00007F0B0000}"/>
    <cellStyle name="Normal 9 2 2" xfId="4088" xr:uid="{00000000-0005-0000-0000-0000800B0000}"/>
    <cellStyle name="Normal 9 3" xfId="4087" xr:uid="{00000000-0005-0000-0000-0000810B0000}"/>
    <cellStyle name="Normal 90" xfId="2667" xr:uid="{00000000-0005-0000-0000-0000820B0000}"/>
    <cellStyle name="Normal 90 2" xfId="4089" xr:uid="{00000000-0005-0000-0000-0000830B0000}"/>
    <cellStyle name="Normal 91" xfId="2668" xr:uid="{00000000-0005-0000-0000-0000840B0000}"/>
    <cellStyle name="Normal 91 2" xfId="2669" xr:uid="{00000000-0005-0000-0000-0000850B0000}"/>
    <cellStyle name="Normal 91 2 2" xfId="4091" xr:uid="{00000000-0005-0000-0000-0000860B0000}"/>
    <cellStyle name="Normal 91 3" xfId="4090" xr:uid="{00000000-0005-0000-0000-0000870B0000}"/>
    <cellStyle name="Normal 92" xfId="2670" xr:uid="{00000000-0005-0000-0000-0000880B0000}"/>
    <cellStyle name="Normal 92 2" xfId="2671" xr:uid="{00000000-0005-0000-0000-0000890B0000}"/>
    <cellStyle name="Normal 92 2 2" xfId="4093" xr:uid="{00000000-0005-0000-0000-00008A0B0000}"/>
    <cellStyle name="Normal 92 3" xfId="4092" xr:uid="{00000000-0005-0000-0000-00008B0B0000}"/>
    <cellStyle name="Normal 93" xfId="2672" xr:uid="{00000000-0005-0000-0000-00008C0B0000}"/>
    <cellStyle name="Normal 93 2" xfId="4094" xr:uid="{00000000-0005-0000-0000-00008D0B0000}"/>
    <cellStyle name="Normal 94" xfId="2673" xr:uid="{00000000-0005-0000-0000-00008E0B0000}"/>
    <cellStyle name="Normal 94 2" xfId="2674" xr:uid="{00000000-0005-0000-0000-00008F0B0000}"/>
    <cellStyle name="Normal 94 2 2" xfId="4096" xr:uid="{00000000-0005-0000-0000-0000900B0000}"/>
    <cellStyle name="Normal 94 3" xfId="4095" xr:uid="{00000000-0005-0000-0000-0000910B0000}"/>
    <cellStyle name="Normal 95" xfId="2675" xr:uid="{00000000-0005-0000-0000-0000920B0000}"/>
    <cellStyle name="Normal 95 2" xfId="4097" xr:uid="{00000000-0005-0000-0000-0000930B0000}"/>
    <cellStyle name="Normal 96" xfId="2676" xr:uid="{00000000-0005-0000-0000-0000940B0000}"/>
    <cellStyle name="Normal 97" xfId="2677" xr:uid="{00000000-0005-0000-0000-0000950B0000}"/>
    <cellStyle name="Normal 97 2" xfId="4098" xr:uid="{00000000-0005-0000-0000-0000960B0000}"/>
    <cellStyle name="Normal 98" xfId="2678" xr:uid="{00000000-0005-0000-0000-0000970B0000}"/>
    <cellStyle name="Normal 98 2" xfId="4099" xr:uid="{00000000-0005-0000-0000-0000980B0000}"/>
    <cellStyle name="Normal 99" xfId="2679" xr:uid="{00000000-0005-0000-0000-0000990B0000}"/>
    <cellStyle name="Normal 99 2" xfId="4100" xr:uid="{00000000-0005-0000-0000-00009A0B0000}"/>
    <cellStyle name="Normal1" xfId="2680" xr:uid="{00000000-0005-0000-0000-00009C0B0000}"/>
    <cellStyle name="Normal2" xfId="2681" xr:uid="{00000000-0005-0000-0000-00009D0B0000}"/>
    <cellStyle name="Normal3" xfId="2682" xr:uid="{00000000-0005-0000-0000-00009E0B0000}"/>
    <cellStyle name="NormalBlue" xfId="2683" xr:uid="{00000000-0005-0000-0000-00009F0B0000}"/>
    <cellStyle name="NormalBold" xfId="2684" xr:uid="{00000000-0005-0000-0000-0000A00B0000}"/>
    <cellStyle name="Normale_1664 SM" xfId="2685" xr:uid="{00000000-0005-0000-0000-0000A10B0000}"/>
    <cellStyle name="NormalWrap" xfId="2686" xr:uid="{00000000-0005-0000-0000-0000A20B0000}"/>
    <cellStyle name="Norm䏠l_laroux_5" xfId="2687" xr:uid="{00000000-0005-0000-0000-0000A30B0000}"/>
    <cellStyle name="Note 2" xfId="2688" xr:uid="{00000000-0005-0000-0000-0000A40B0000}"/>
    <cellStyle name="Number" xfId="2689" xr:uid="{00000000-0005-0000-0000-0000A50B0000}"/>
    <cellStyle name="OCState" xfId="2690" xr:uid="{00000000-0005-0000-0000-0000A60B0000}"/>
    <cellStyle name="Œ…‹æØ‚è [0.00]_GRD" xfId="2691" xr:uid="{00000000-0005-0000-0000-0000A70B0000}"/>
    <cellStyle name="Œ…‹æØ‚è_GRD" xfId="2692" xr:uid="{00000000-0005-0000-0000-0000A80B0000}"/>
    <cellStyle name="Omet" xfId="2693" xr:uid="{00000000-0005-0000-0000-0000A90B0000}"/>
    <cellStyle name="Pcs" xfId="2694" xr:uid="{00000000-0005-0000-0000-0000AA0B0000}"/>
    <cellStyle name="per.style" xfId="2695" xr:uid="{00000000-0005-0000-0000-0000AB0B0000}"/>
    <cellStyle name="Percent" xfId="2" builtinId="5"/>
    <cellStyle name="Percent [0]" xfId="2696" xr:uid="{00000000-0005-0000-0000-0000AD0B0000}"/>
    <cellStyle name="Percent [00]" xfId="2697" xr:uid="{00000000-0005-0000-0000-0000AE0B0000}"/>
    <cellStyle name="Percent [2]" xfId="2698" xr:uid="{00000000-0005-0000-0000-0000AF0B0000}"/>
    <cellStyle name="Percent 10" xfId="4124" xr:uid="{00000000-0005-0000-0000-0000B00B0000}"/>
    <cellStyle name="Percent 2" xfId="2699" xr:uid="{00000000-0005-0000-0000-0000B10B0000}"/>
    <cellStyle name="Percent 2 2" xfId="2700" xr:uid="{00000000-0005-0000-0000-0000B20B0000}"/>
    <cellStyle name="Percent 2 2 2" xfId="2701" xr:uid="{00000000-0005-0000-0000-0000B30B0000}"/>
    <cellStyle name="Percent 2 3" xfId="4131" xr:uid="{00000000-0005-0000-0000-0000B40B0000}"/>
    <cellStyle name="Percent 3" xfId="2702" xr:uid="{00000000-0005-0000-0000-0000B50B0000}"/>
    <cellStyle name="Percent 3 2" xfId="2703" xr:uid="{00000000-0005-0000-0000-0000B60B0000}"/>
    <cellStyle name="Percent 4" xfId="2704" xr:uid="{00000000-0005-0000-0000-0000B70B0000}"/>
    <cellStyle name="Percent 4 2" xfId="2705" xr:uid="{00000000-0005-0000-0000-0000B80B0000}"/>
    <cellStyle name="Percent 4 3" xfId="2706" xr:uid="{00000000-0005-0000-0000-0000B90B0000}"/>
    <cellStyle name="Percent 5" xfId="2707" xr:uid="{00000000-0005-0000-0000-0000BA0B0000}"/>
    <cellStyle name="Percent 6" xfId="4104" xr:uid="{00000000-0005-0000-0000-0000BB0B0000}"/>
    <cellStyle name="Percent 7" xfId="4107" xr:uid="{00000000-0005-0000-0000-0000BC0B0000}"/>
    <cellStyle name="Percent 8" xfId="4110" xr:uid="{00000000-0005-0000-0000-0000BD0B0000}"/>
    <cellStyle name="Percent 9" xfId="4113" xr:uid="{00000000-0005-0000-0000-0000BE0B0000}"/>
    <cellStyle name="Percentage" xfId="2708" xr:uid="{00000000-0005-0000-0000-0000BF0B0000}"/>
    <cellStyle name="Perlong" xfId="2709" xr:uid="{00000000-0005-0000-0000-0000C00B0000}"/>
    <cellStyle name="PG_S0196" xfId="2710" xr:uid="{00000000-0005-0000-0000-0000C10B0000}"/>
    <cellStyle name="PGCL_CAN" xfId="2711" xr:uid="{00000000-0005-0000-0000-0000C20B0000}"/>
    <cellStyle name="PGL_IS" xfId="2712" xr:uid="{00000000-0005-0000-0000-0000C30B0000}"/>
    <cellStyle name="Pourcentage_pldt" xfId="2713" xr:uid="{00000000-0005-0000-0000-0000C40B0000}"/>
    <cellStyle name="PrePop Currency (0)" xfId="2714" xr:uid="{00000000-0005-0000-0000-0000C50B0000}"/>
    <cellStyle name="PrePop Currency (2)" xfId="2715" xr:uid="{00000000-0005-0000-0000-0000C60B0000}"/>
    <cellStyle name="PrePop Units (0)" xfId="2716" xr:uid="{00000000-0005-0000-0000-0000C70B0000}"/>
    <cellStyle name="PrePop Units (1)" xfId="2717" xr:uid="{00000000-0005-0000-0000-0000C80B0000}"/>
    <cellStyle name="PrePop Units (2)" xfId="2718" xr:uid="{00000000-0005-0000-0000-0000C90B0000}"/>
    <cellStyle name="Price" xfId="2719" xr:uid="{00000000-0005-0000-0000-0000CA0B0000}"/>
    <cellStyle name="Pricelist_level1" xfId="2720" xr:uid="{00000000-0005-0000-0000-0000CB0B0000}"/>
    <cellStyle name="pricing" xfId="2721" xr:uid="{00000000-0005-0000-0000-0000CC0B0000}"/>
    <cellStyle name="PropGenCurrencyFormat" xfId="2722" xr:uid="{00000000-0005-0000-0000-0000CD0B0000}"/>
    <cellStyle name="Protected" xfId="2723" xr:uid="{00000000-0005-0000-0000-0000CE0B0000}"/>
    <cellStyle name="Prozent_laroux" xfId="2724" xr:uid="{00000000-0005-0000-0000-0000CF0B0000}"/>
    <cellStyle name="PSChar" xfId="2725" xr:uid="{00000000-0005-0000-0000-0000D00B0000}"/>
    <cellStyle name="question" xfId="2726" xr:uid="{00000000-0005-0000-0000-0000D10B0000}"/>
    <cellStyle name="regstoresfromspecstores" xfId="2727" xr:uid="{00000000-0005-0000-0000-0000D20B0000}"/>
    <cellStyle name="Reset  - Style7" xfId="2728" xr:uid="{00000000-0005-0000-0000-0000D30B0000}"/>
    <cellStyle name="Reverse" xfId="2729" xr:uid="{00000000-0005-0000-0000-0000D40B0000}"/>
    <cellStyle name="ReverseDate" xfId="2730" xr:uid="{00000000-0005-0000-0000-0000D50B0000}"/>
    <cellStyle name="RevList" xfId="2731" xr:uid="{00000000-0005-0000-0000-0000D60B0000}"/>
    <cellStyle name="ROF no" xfId="2732" xr:uid="{00000000-0005-0000-0000-0000D70B0000}"/>
    <cellStyle name="ROF price" xfId="2733" xr:uid="{00000000-0005-0000-0000-0000D80B0000}"/>
    <cellStyle name="Row and Column Total" xfId="2734" xr:uid="{00000000-0005-0000-0000-0000D90B0000}"/>
    <cellStyle name="Row Heading" xfId="2735" xr:uid="{00000000-0005-0000-0000-0000DA0B0000}"/>
    <cellStyle name="Row Heading (No Wrap)" xfId="2736" xr:uid="{00000000-0005-0000-0000-0000DB0B0000}"/>
    <cellStyle name="Row Total" xfId="2737" xr:uid="{00000000-0005-0000-0000-0000DC0B0000}"/>
    <cellStyle name="Rupiah [0]" xfId="2738" xr:uid="{00000000-0005-0000-0000-0000DD0B0000}"/>
    <cellStyle name="S0" xfId="2739" xr:uid="{00000000-0005-0000-0000-0000DE0B0000}"/>
    <cellStyle name="S0 10" xfId="2740" xr:uid="{00000000-0005-0000-0000-0000DF0B0000}"/>
    <cellStyle name="S0 11" xfId="2741" xr:uid="{00000000-0005-0000-0000-0000E00B0000}"/>
    <cellStyle name="S0 12" xfId="2742" xr:uid="{00000000-0005-0000-0000-0000E10B0000}"/>
    <cellStyle name="S0 13" xfId="2743" xr:uid="{00000000-0005-0000-0000-0000E20B0000}"/>
    <cellStyle name="S0 14" xfId="2744" xr:uid="{00000000-0005-0000-0000-0000E30B0000}"/>
    <cellStyle name="S0 15" xfId="2745" xr:uid="{00000000-0005-0000-0000-0000E40B0000}"/>
    <cellStyle name="S0 16" xfId="2746" xr:uid="{00000000-0005-0000-0000-0000E50B0000}"/>
    <cellStyle name="S0 17" xfId="2747" xr:uid="{00000000-0005-0000-0000-0000E60B0000}"/>
    <cellStyle name="S0 18" xfId="2748" xr:uid="{00000000-0005-0000-0000-0000E70B0000}"/>
    <cellStyle name="S0 19" xfId="2749" xr:uid="{00000000-0005-0000-0000-0000E80B0000}"/>
    <cellStyle name="S0 2" xfId="2750" xr:uid="{00000000-0005-0000-0000-0000E90B0000}"/>
    <cellStyle name="S0 20" xfId="2751" xr:uid="{00000000-0005-0000-0000-0000EA0B0000}"/>
    <cellStyle name="S0 21" xfId="2752" xr:uid="{00000000-0005-0000-0000-0000EB0B0000}"/>
    <cellStyle name="S0 22" xfId="2753" xr:uid="{00000000-0005-0000-0000-0000EC0B0000}"/>
    <cellStyle name="S0 23" xfId="2754" xr:uid="{00000000-0005-0000-0000-0000ED0B0000}"/>
    <cellStyle name="S0 24" xfId="2755" xr:uid="{00000000-0005-0000-0000-0000EE0B0000}"/>
    <cellStyle name="S0 25" xfId="2756" xr:uid="{00000000-0005-0000-0000-0000EF0B0000}"/>
    <cellStyle name="S0 26" xfId="2757" xr:uid="{00000000-0005-0000-0000-0000F00B0000}"/>
    <cellStyle name="S0 27" xfId="2758" xr:uid="{00000000-0005-0000-0000-0000F10B0000}"/>
    <cellStyle name="S0 28" xfId="2759" xr:uid="{00000000-0005-0000-0000-0000F20B0000}"/>
    <cellStyle name="S0 29" xfId="2760" xr:uid="{00000000-0005-0000-0000-0000F30B0000}"/>
    <cellStyle name="S0 3" xfId="2761" xr:uid="{00000000-0005-0000-0000-0000F40B0000}"/>
    <cellStyle name="S0 30" xfId="2762" xr:uid="{00000000-0005-0000-0000-0000F50B0000}"/>
    <cellStyle name="S0 31" xfId="2763" xr:uid="{00000000-0005-0000-0000-0000F60B0000}"/>
    <cellStyle name="S0 32" xfId="2764" xr:uid="{00000000-0005-0000-0000-0000F70B0000}"/>
    <cellStyle name="S0 33" xfId="2765" xr:uid="{00000000-0005-0000-0000-0000F80B0000}"/>
    <cellStyle name="S0 34" xfId="2766" xr:uid="{00000000-0005-0000-0000-0000F90B0000}"/>
    <cellStyle name="S0 35" xfId="2767" xr:uid="{00000000-0005-0000-0000-0000FA0B0000}"/>
    <cellStyle name="S0 36" xfId="2768" xr:uid="{00000000-0005-0000-0000-0000FB0B0000}"/>
    <cellStyle name="S0 37" xfId="2769" xr:uid="{00000000-0005-0000-0000-0000FC0B0000}"/>
    <cellStyle name="S0 38" xfId="2770" xr:uid="{00000000-0005-0000-0000-0000FD0B0000}"/>
    <cellStyle name="S0 39" xfId="2771" xr:uid="{00000000-0005-0000-0000-0000FE0B0000}"/>
    <cellStyle name="S0 4" xfId="2772" xr:uid="{00000000-0005-0000-0000-0000FF0B0000}"/>
    <cellStyle name="S0 40" xfId="2773" xr:uid="{00000000-0005-0000-0000-0000000C0000}"/>
    <cellStyle name="S0 41" xfId="2774" xr:uid="{00000000-0005-0000-0000-0000010C0000}"/>
    <cellStyle name="S0 42" xfId="2775" xr:uid="{00000000-0005-0000-0000-0000020C0000}"/>
    <cellStyle name="S0 43" xfId="2776" xr:uid="{00000000-0005-0000-0000-0000030C0000}"/>
    <cellStyle name="S0 44" xfId="2777" xr:uid="{00000000-0005-0000-0000-0000040C0000}"/>
    <cellStyle name="S0 45" xfId="2778" xr:uid="{00000000-0005-0000-0000-0000050C0000}"/>
    <cellStyle name="S0 46" xfId="2779" xr:uid="{00000000-0005-0000-0000-0000060C0000}"/>
    <cellStyle name="S0 47" xfId="2780" xr:uid="{00000000-0005-0000-0000-0000070C0000}"/>
    <cellStyle name="S0 48" xfId="2781" xr:uid="{00000000-0005-0000-0000-0000080C0000}"/>
    <cellStyle name="S0 49" xfId="2782" xr:uid="{00000000-0005-0000-0000-0000090C0000}"/>
    <cellStyle name="S0 5" xfId="2783" xr:uid="{00000000-0005-0000-0000-00000A0C0000}"/>
    <cellStyle name="S0 50" xfId="2784" xr:uid="{00000000-0005-0000-0000-00000B0C0000}"/>
    <cellStyle name="S0 51" xfId="2785" xr:uid="{00000000-0005-0000-0000-00000C0C0000}"/>
    <cellStyle name="S0 52" xfId="2786" xr:uid="{00000000-0005-0000-0000-00000D0C0000}"/>
    <cellStyle name="S0 53" xfId="2787" xr:uid="{00000000-0005-0000-0000-00000E0C0000}"/>
    <cellStyle name="S0 54" xfId="2788" xr:uid="{00000000-0005-0000-0000-00000F0C0000}"/>
    <cellStyle name="S0 55" xfId="2789" xr:uid="{00000000-0005-0000-0000-0000100C0000}"/>
    <cellStyle name="S0 56" xfId="2790" xr:uid="{00000000-0005-0000-0000-0000110C0000}"/>
    <cellStyle name="S0 57" xfId="2791" xr:uid="{00000000-0005-0000-0000-0000120C0000}"/>
    <cellStyle name="S0 58" xfId="2792" xr:uid="{00000000-0005-0000-0000-0000130C0000}"/>
    <cellStyle name="S0 59" xfId="2793" xr:uid="{00000000-0005-0000-0000-0000140C0000}"/>
    <cellStyle name="S0 6" xfId="2794" xr:uid="{00000000-0005-0000-0000-0000150C0000}"/>
    <cellStyle name="S0 60" xfId="2795" xr:uid="{00000000-0005-0000-0000-0000160C0000}"/>
    <cellStyle name="S0 61" xfId="2796" xr:uid="{00000000-0005-0000-0000-0000170C0000}"/>
    <cellStyle name="S0 62" xfId="2797" xr:uid="{00000000-0005-0000-0000-0000180C0000}"/>
    <cellStyle name="S0 63" xfId="2798" xr:uid="{00000000-0005-0000-0000-0000190C0000}"/>
    <cellStyle name="S0 64" xfId="2799" xr:uid="{00000000-0005-0000-0000-00001A0C0000}"/>
    <cellStyle name="S0 65" xfId="2800" xr:uid="{00000000-0005-0000-0000-00001B0C0000}"/>
    <cellStyle name="S0 66" xfId="2801" xr:uid="{00000000-0005-0000-0000-00001C0C0000}"/>
    <cellStyle name="S0 67" xfId="2802" xr:uid="{00000000-0005-0000-0000-00001D0C0000}"/>
    <cellStyle name="S0 68" xfId="2803" xr:uid="{00000000-0005-0000-0000-00001E0C0000}"/>
    <cellStyle name="S0 69" xfId="2804" xr:uid="{00000000-0005-0000-0000-00001F0C0000}"/>
    <cellStyle name="S0 7" xfId="2805" xr:uid="{00000000-0005-0000-0000-0000200C0000}"/>
    <cellStyle name="S0 70" xfId="2806" xr:uid="{00000000-0005-0000-0000-0000210C0000}"/>
    <cellStyle name="S0 71" xfId="2807" xr:uid="{00000000-0005-0000-0000-0000220C0000}"/>
    <cellStyle name="S0 72" xfId="2808" xr:uid="{00000000-0005-0000-0000-0000230C0000}"/>
    <cellStyle name="S0 73" xfId="2809" xr:uid="{00000000-0005-0000-0000-0000240C0000}"/>
    <cellStyle name="S0 74" xfId="2810" xr:uid="{00000000-0005-0000-0000-0000250C0000}"/>
    <cellStyle name="S0 75" xfId="2811" xr:uid="{00000000-0005-0000-0000-0000260C0000}"/>
    <cellStyle name="S0 76" xfId="2812" xr:uid="{00000000-0005-0000-0000-0000270C0000}"/>
    <cellStyle name="S0 77" xfId="2813" xr:uid="{00000000-0005-0000-0000-0000280C0000}"/>
    <cellStyle name="S0 78" xfId="2814" xr:uid="{00000000-0005-0000-0000-0000290C0000}"/>
    <cellStyle name="S0 79" xfId="2815" xr:uid="{00000000-0005-0000-0000-00002A0C0000}"/>
    <cellStyle name="S0 8" xfId="2816" xr:uid="{00000000-0005-0000-0000-00002B0C0000}"/>
    <cellStyle name="S0 80" xfId="2817" xr:uid="{00000000-0005-0000-0000-00002C0C0000}"/>
    <cellStyle name="S0 81" xfId="2818" xr:uid="{00000000-0005-0000-0000-00002D0C0000}"/>
    <cellStyle name="S0 82" xfId="2819" xr:uid="{00000000-0005-0000-0000-00002E0C0000}"/>
    <cellStyle name="S0 83" xfId="2820" xr:uid="{00000000-0005-0000-0000-00002F0C0000}"/>
    <cellStyle name="S0 84" xfId="2821" xr:uid="{00000000-0005-0000-0000-0000300C0000}"/>
    <cellStyle name="S0 85" xfId="2822" xr:uid="{00000000-0005-0000-0000-0000310C0000}"/>
    <cellStyle name="S0 86" xfId="2823" xr:uid="{00000000-0005-0000-0000-0000320C0000}"/>
    <cellStyle name="S0 9" xfId="2824" xr:uid="{00000000-0005-0000-0000-0000330C0000}"/>
    <cellStyle name="S1" xfId="2825" xr:uid="{00000000-0005-0000-0000-0000340C0000}"/>
    <cellStyle name="S1 10" xfId="2826" xr:uid="{00000000-0005-0000-0000-0000350C0000}"/>
    <cellStyle name="S1 11" xfId="2827" xr:uid="{00000000-0005-0000-0000-0000360C0000}"/>
    <cellStyle name="S1 12" xfId="2828" xr:uid="{00000000-0005-0000-0000-0000370C0000}"/>
    <cellStyle name="S1 13" xfId="2829" xr:uid="{00000000-0005-0000-0000-0000380C0000}"/>
    <cellStyle name="S1 14" xfId="2830" xr:uid="{00000000-0005-0000-0000-0000390C0000}"/>
    <cellStyle name="S1 15" xfId="2831" xr:uid="{00000000-0005-0000-0000-00003A0C0000}"/>
    <cellStyle name="S1 16" xfId="2832" xr:uid="{00000000-0005-0000-0000-00003B0C0000}"/>
    <cellStyle name="S1 17" xfId="2833" xr:uid="{00000000-0005-0000-0000-00003C0C0000}"/>
    <cellStyle name="S1 18" xfId="2834" xr:uid="{00000000-0005-0000-0000-00003D0C0000}"/>
    <cellStyle name="S1 19" xfId="2835" xr:uid="{00000000-0005-0000-0000-00003E0C0000}"/>
    <cellStyle name="S1 2" xfId="2836" xr:uid="{00000000-0005-0000-0000-00003F0C0000}"/>
    <cellStyle name="S1 20" xfId="2837" xr:uid="{00000000-0005-0000-0000-0000400C0000}"/>
    <cellStyle name="S1 21" xfId="2838" xr:uid="{00000000-0005-0000-0000-0000410C0000}"/>
    <cellStyle name="S1 22" xfId="2839" xr:uid="{00000000-0005-0000-0000-0000420C0000}"/>
    <cellStyle name="S1 23" xfId="2840" xr:uid="{00000000-0005-0000-0000-0000430C0000}"/>
    <cellStyle name="S1 24" xfId="2841" xr:uid="{00000000-0005-0000-0000-0000440C0000}"/>
    <cellStyle name="S1 25" xfId="2842" xr:uid="{00000000-0005-0000-0000-0000450C0000}"/>
    <cellStyle name="S1 26" xfId="2843" xr:uid="{00000000-0005-0000-0000-0000460C0000}"/>
    <cellStyle name="S1 27" xfId="2844" xr:uid="{00000000-0005-0000-0000-0000470C0000}"/>
    <cellStyle name="S1 28" xfId="2845" xr:uid="{00000000-0005-0000-0000-0000480C0000}"/>
    <cellStyle name="S1 29" xfId="2846" xr:uid="{00000000-0005-0000-0000-0000490C0000}"/>
    <cellStyle name="S1 3" xfId="2847" xr:uid="{00000000-0005-0000-0000-00004A0C0000}"/>
    <cellStyle name="S1 30" xfId="2848" xr:uid="{00000000-0005-0000-0000-00004B0C0000}"/>
    <cellStyle name="S1 31" xfId="2849" xr:uid="{00000000-0005-0000-0000-00004C0C0000}"/>
    <cellStyle name="S1 32" xfId="2850" xr:uid="{00000000-0005-0000-0000-00004D0C0000}"/>
    <cellStyle name="S1 33" xfId="2851" xr:uid="{00000000-0005-0000-0000-00004E0C0000}"/>
    <cellStyle name="S1 34" xfId="2852" xr:uid="{00000000-0005-0000-0000-00004F0C0000}"/>
    <cellStyle name="S1 35" xfId="2853" xr:uid="{00000000-0005-0000-0000-0000500C0000}"/>
    <cellStyle name="S1 36" xfId="2854" xr:uid="{00000000-0005-0000-0000-0000510C0000}"/>
    <cellStyle name="S1 37" xfId="2855" xr:uid="{00000000-0005-0000-0000-0000520C0000}"/>
    <cellStyle name="S1 38" xfId="2856" xr:uid="{00000000-0005-0000-0000-0000530C0000}"/>
    <cellStyle name="S1 39" xfId="2857" xr:uid="{00000000-0005-0000-0000-0000540C0000}"/>
    <cellStyle name="S1 4" xfId="2858" xr:uid="{00000000-0005-0000-0000-0000550C0000}"/>
    <cellStyle name="S1 40" xfId="2859" xr:uid="{00000000-0005-0000-0000-0000560C0000}"/>
    <cellStyle name="S1 41" xfId="2860" xr:uid="{00000000-0005-0000-0000-0000570C0000}"/>
    <cellStyle name="S1 42" xfId="2861" xr:uid="{00000000-0005-0000-0000-0000580C0000}"/>
    <cellStyle name="S1 43" xfId="2862" xr:uid="{00000000-0005-0000-0000-0000590C0000}"/>
    <cellStyle name="S1 44" xfId="2863" xr:uid="{00000000-0005-0000-0000-00005A0C0000}"/>
    <cellStyle name="S1 45" xfId="2864" xr:uid="{00000000-0005-0000-0000-00005B0C0000}"/>
    <cellStyle name="S1 46" xfId="2865" xr:uid="{00000000-0005-0000-0000-00005C0C0000}"/>
    <cellStyle name="S1 47" xfId="2866" xr:uid="{00000000-0005-0000-0000-00005D0C0000}"/>
    <cellStyle name="S1 48" xfId="2867" xr:uid="{00000000-0005-0000-0000-00005E0C0000}"/>
    <cellStyle name="S1 49" xfId="2868" xr:uid="{00000000-0005-0000-0000-00005F0C0000}"/>
    <cellStyle name="S1 5" xfId="2869" xr:uid="{00000000-0005-0000-0000-0000600C0000}"/>
    <cellStyle name="S1 50" xfId="2870" xr:uid="{00000000-0005-0000-0000-0000610C0000}"/>
    <cellStyle name="S1 51" xfId="2871" xr:uid="{00000000-0005-0000-0000-0000620C0000}"/>
    <cellStyle name="S1 52" xfId="2872" xr:uid="{00000000-0005-0000-0000-0000630C0000}"/>
    <cellStyle name="S1 53" xfId="2873" xr:uid="{00000000-0005-0000-0000-0000640C0000}"/>
    <cellStyle name="S1 54" xfId="2874" xr:uid="{00000000-0005-0000-0000-0000650C0000}"/>
    <cellStyle name="S1 55" xfId="2875" xr:uid="{00000000-0005-0000-0000-0000660C0000}"/>
    <cellStyle name="S1 56" xfId="2876" xr:uid="{00000000-0005-0000-0000-0000670C0000}"/>
    <cellStyle name="S1 57" xfId="2877" xr:uid="{00000000-0005-0000-0000-0000680C0000}"/>
    <cellStyle name="S1 58" xfId="2878" xr:uid="{00000000-0005-0000-0000-0000690C0000}"/>
    <cellStyle name="S1 59" xfId="2879" xr:uid="{00000000-0005-0000-0000-00006A0C0000}"/>
    <cellStyle name="S1 6" xfId="2880" xr:uid="{00000000-0005-0000-0000-00006B0C0000}"/>
    <cellStyle name="S1 60" xfId="2881" xr:uid="{00000000-0005-0000-0000-00006C0C0000}"/>
    <cellStyle name="S1 61" xfId="2882" xr:uid="{00000000-0005-0000-0000-00006D0C0000}"/>
    <cellStyle name="S1 62" xfId="2883" xr:uid="{00000000-0005-0000-0000-00006E0C0000}"/>
    <cellStyle name="S1 63" xfId="2884" xr:uid="{00000000-0005-0000-0000-00006F0C0000}"/>
    <cellStyle name="S1 64" xfId="2885" xr:uid="{00000000-0005-0000-0000-0000700C0000}"/>
    <cellStyle name="S1 65" xfId="2886" xr:uid="{00000000-0005-0000-0000-0000710C0000}"/>
    <cellStyle name="S1 66" xfId="2887" xr:uid="{00000000-0005-0000-0000-0000720C0000}"/>
    <cellStyle name="S1 67" xfId="2888" xr:uid="{00000000-0005-0000-0000-0000730C0000}"/>
    <cellStyle name="S1 68" xfId="2889" xr:uid="{00000000-0005-0000-0000-0000740C0000}"/>
    <cellStyle name="S1 69" xfId="2890" xr:uid="{00000000-0005-0000-0000-0000750C0000}"/>
    <cellStyle name="S1 7" xfId="2891" xr:uid="{00000000-0005-0000-0000-0000760C0000}"/>
    <cellStyle name="S1 70" xfId="2892" xr:uid="{00000000-0005-0000-0000-0000770C0000}"/>
    <cellStyle name="S1 71" xfId="2893" xr:uid="{00000000-0005-0000-0000-0000780C0000}"/>
    <cellStyle name="S1 72" xfId="2894" xr:uid="{00000000-0005-0000-0000-0000790C0000}"/>
    <cellStyle name="S1 73" xfId="2895" xr:uid="{00000000-0005-0000-0000-00007A0C0000}"/>
    <cellStyle name="S1 74" xfId="2896" xr:uid="{00000000-0005-0000-0000-00007B0C0000}"/>
    <cellStyle name="S1 75" xfId="2897" xr:uid="{00000000-0005-0000-0000-00007C0C0000}"/>
    <cellStyle name="S1 76" xfId="2898" xr:uid="{00000000-0005-0000-0000-00007D0C0000}"/>
    <cellStyle name="S1 77" xfId="2899" xr:uid="{00000000-0005-0000-0000-00007E0C0000}"/>
    <cellStyle name="S1 78" xfId="2900" xr:uid="{00000000-0005-0000-0000-00007F0C0000}"/>
    <cellStyle name="S1 79" xfId="2901" xr:uid="{00000000-0005-0000-0000-0000800C0000}"/>
    <cellStyle name="S1 8" xfId="2902" xr:uid="{00000000-0005-0000-0000-0000810C0000}"/>
    <cellStyle name="S1 80" xfId="2903" xr:uid="{00000000-0005-0000-0000-0000820C0000}"/>
    <cellStyle name="S1 81" xfId="2904" xr:uid="{00000000-0005-0000-0000-0000830C0000}"/>
    <cellStyle name="S1 82" xfId="2905" xr:uid="{00000000-0005-0000-0000-0000840C0000}"/>
    <cellStyle name="S1 83" xfId="2906" xr:uid="{00000000-0005-0000-0000-0000850C0000}"/>
    <cellStyle name="S1 84" xfId="2907" xr:uid="{00000000-0005-0000-0000-0000860C0000}"/>
    <cellStyle name="S1 85" xfId="2908" xr:uid="{00000000-0005-0000-0000-0000870C0000}"/>
    <cellStyle name="S1 86" xfId="2909" xr:uid="{00000000-0005-0000-0000-0000880C0000}"/>
    <cellStyle name="S1 9" xfId="2910" xr:uid="{00000000-0005-0000-0000-0000890C0000}"/>
    <cellStyle name="S10" xfId="2911" xr:uid="{00000000-0005-0000-0000-00008A0C0000}"/>
    <cellStyle name="S10 10" xfId="2912" xr:uid="{00000000-0005-0000-0000-00008B0C0000}"/>
    <cellStyle name="S10 11" xfId="2913" xr:uid="{00000000-0005-0000-0000-00008C0C0000}"/>
    <cellStyle name="S10 12" xfId="2914" xr:uid="{00000000-0005-0000-0000-00008D0C0000}"/>
    <cellStyle name="S10 13" xfId="2915" xr:uid="{00000000-0005-0000-0000-00008E0C0000}"/>
    <cellStyle name="S10 14" xfId="2916" xr:uid="{00000000-0005-0000-0000-00008F0C0000}"/>
    <cellStyle name="S10 15" xfId="2917" xr:uid="{00000000-0005-0000-0000-0000900C0000}"/>
    <cellStyle name="S10 16" xfId="2918" xr:uid="{00000000-0005-0000-0000-0000910C0000}"/>
    <cellStyle name="S10 17" xfId="2919" xr:uid="{00000000-0005-0000-0000-0000920C0000}"/>
    <cellStyle name="S10 18" xfId="2920" xr:uid="{00000000-0005-0000-0000-0000930C0000}"/>
    <cellStyle name="S10 19" xfId="2921" xr:uid="{00000000-0005-0000-0000-0000940C0000}"/>
    <cellStyle name="S10 2" xfId="2922" xr:uid="{00000000-0005-0000-0000-0000950C0000}"/>
    <cellStyle name="S10 20" xfId="2923" xr:uid="{00000000-0005-0000-0000-0000960C0000}"/>
    <cellStyle name="S10 21" xfId="2924" xr:uid="{00000000-0005-0000-0000-0000970C0000}"/>
    <cellStyle name="S10 22" xfId="2925" xr:uid="{00000000-0005-0000-0000-0000980C0000}"/>
    <cellStyle name="S10 23" xfId="2926" xr:uid="{00000000-0005-0000-0000-0000990C0000}"/>
    <cellStyle name="S10 24" xfId="2927" xr:uid="{00000000-0005-0000-0000-00009A0C0000}"/>
    <cellStyle name="S10 25" xfId="2928" xr:uid="{00000000-0005-0000-0000-00009B0C0000}"/>
    <cellStyle name="S10 26" xfId="2929" xr:uid="{00000000-0005-0000-0000-00009C0C0000}"/>
    <cellStyle name="S10 27" xfId="2930" xr:uid="{00000000-0005-0000-0000-00009D0C0000}"/>
    <cellStyle name="S10 28" xfId="2931" xr:uid="{00000000-0005-0000-0000-00009E0C0000}"/>
    <cellStyle name="S10 29" xfId="2932" xr:uid="{00000000-0005-0000-0000-00009F0C0000}"/>
    <cellStyle name="S10 3" xfId="2933" xr:uid="{00000000-0005-0000-0000-0000A00C0000}"/>
    <cellStyle name="S10 30" xfId="2934" xr:uid="{00000000-0005-0000-0000-0000A10C0000}"/>
    <cellStyle name="S10 31" xfId="2935" xr:uid="{00000000-0005-0000-0000-0000A20C0000}"/>
    <cellStyle name="S10 4" xfId="2936" xr:uid="{00000000-0005-0000-0000-0000A30C0000}"/>
    <cellStyle name="S10 5" xfId="2937" xr:uid="{00000000-0005-0000-0000-0000A40C0000}"/>
    <cellStyle name="S10 6" xfId="2938" xr:uid="{00000000-0005-0000-0000-0000A50C0000}"/>
    <cellStyle name="S10 7" xfId="2939" xr:uid="{00000000-0005-0000-0000-0000A60C0000}"/>
    <cellStyle name="S10 8" xfId="2940" xr:uid="{00000000-0005-0000-0000-0000A70C0000}"/>
    <cellStyle name="S10 9" xfId="2941" xr:uid="{00000000-0005-0000-0000-0000A80C0000}"/>
    <cellStyle name="S11" xfId="2942" xr:uid="{00000000-0005-0000-0000-0000A90C0000}"/>
    <cellStyle name="S11 10" xfId="2943" xr:uid="{00000000-0005-0000-0000-0000AA0C0000}"/>
    <cellStyle name="S11 11" xfId="2944" xr:uid="{00000000-0005-0000-0000-0000AB0C0000}"/>
    <cellStyle name="S11 12" xfId="2945" xr:uid="{00000000-0005-0000-0000-0000AC0C0000}"/>
    <cellStyle name="S11 13" xfId="2946" xr:uid="{00000000-0005-0000-0000-0000AD0C0000}"/>
    <cellStyle name="S11 14" xfId="2947" xr:uid="{00000000-0005-0000-0000-0000AE0C0000}"/>
    <cellStyle name="S11 15" xfId="2948" xr:uid="{00000000-0005-0000-0000-0000AF0C0000}"/>
    <cellStyle name="S11 16" xfId="2949" xr:uid="{00000000-0005-0000-0000-0000B00C0000}"/>
    <cellStyle name="S11 17" xfId="2950" xr:uid="{00000000-0005-0000-0000-0000B10C0000}"/>
    <cellStyle name="S11 18" xfId="2951" xr:uid="{00000000-0005-0000-0000-0000B20C0000}"/>
    <cellStyle name="S11 19" xfId="2952" xr:uid="{00000000-0005-0000-0000-0000B30C0000}"/>
    <cellStyle name="S11 2" xfId="2953" xr:uid="{00000000-0005-0000-0000-0000B40C0000}"/>
    <cellStyle name="S11 20" xfId="2954" xr:uid="{00000000-0005-0000-0000-0000B50C0000}"/>
    <cellStyle name="S11 21" xfId="2955" xr:uid="{00000000-0005-0000-0000-0000B60C0000}"/>
    <cellStyle name="S11 22" xfId="2956" xr:uid="{00000000-0005-0000-0000-0000B70C0000}"/>
    <cellStyle name="S11 23" xfId="2957" xr:uid="{00000000-0005-0000-0000-0000B80C0000}"/>
    <cellStyle name="S11 24" xfId="2958" xr:uid="{00000000-0005-0000-0000-0000B90C0000}"/>
    <cellStyle name="S11 25" xfId="2959" xr:uid="{00000000-0005-0000-0000-0000BA0C0000}"/>
    <cellStyle name="S11 26" xfId="2960" xr:uid="{00000000-0005-0000-0000-0000BB0C0000}"/>
    <cellStyle name="S11 27" xfId="2961" xr:uid="{00000000-0005-0000-0000-0000BC0C0000}"/>
    <cellStyle name="S11 28" xfId="2962" xr:uid="{00000000-0005-0000-0000-0000BD0C0000}"/>
    <cellStyle name="S11 3" xfId="2963" xr:uid="{00000000-0005-0000-0000-0000BE0C0000}"/>
    <cellStyle name="S11 4" xfId="2964" xr:uid="{00000000-0005-0000-0000-0000BF0C0000}"/>
    <cellStyle name="S11 5" xfId="2965" xr:uid="{00000000-0005-0000-0000-0000C00C0000}"/>
    <cellStyle name="S11 6" xfId="2966" xr:uid="{00000000-0005-0000-0000-0000C10C0000}"/>
    <cellStyle name="S11 7" xfId="2967" xr:uid="{00000000-0005-0000-0000-0000C20C0000}"/>
    <cellStyle name="S11 8" xfId="2968" xr:uid="{00000000-0005-0000-0000-0000C30C0000}"/>
    <cellStyle name="S11 9" xfId="2969" xr:uid="{00000000-0005-0000-0000-0000C40C0000}"/>
    <cellStyle name="S12" xfId="2970" xr:uid="{00000000-0005-0000-0000-0000C50C0000}"/>
    <cellStyle name="S12 10" xfId="2971" xr:uid="{00000000-0005-0000-0000-0000C60C0000}"/>
    <cellStyle name="S12 11" xfId="2972" xr:uid="{00000000-0005-0000-0000-0000C70C0000}"/>
    <cellStyle name="S12 12" xfId="2973" xr:uid="{00000000-0005-0000-0000-0000C80C0000}"/>
    <cellStyle name="S12 13" xfId="2974" xr:uid="{00000000-0005-0000-0000-0000C90C0000}"/>
    <cellStyle name="S12 14" xfId="2975" xr:uid="{00000000-0005-0000-0000-0000CA0C0000}"/>
    <cellStyle name="S12 15" xfId="2976" xr:uid="{00000000-0005-0000-0000-0000CB0C0000}"/>
    <cellStyle name="S12 16" xfId="2977" xr:uid="{00000000-0005-0000-0000-0000CC0C0000}"/>
    <cellStyle name="S12 17" xfId="2978" xr:uid="{00000000-0005-0000-0000-0000CD0C0000}"/>
    <cellStyle name="S12 18" xfId="2979" xr:uid="{00000000-0005-0000-0000-0000CE0C0000}"/>
    <cellStyle name="S12 19" xfId="2980" xr:uid="{00000000-0005-0000-0000-0000CF0C0000}"/>
    <cellStyle name="S12 2" xfId="2981" xr:uid="{00000000-0005-0000-0000-0000D00C0000}"/>
    <cellStyle name="S12 20" xfId="2982" xr:uid="{00000000-0005-0000-0000-0000D10C0000}"/>
    <cellStyle name="S12 21" xfId="2983" xr:uid="{00000000-0005-0000-0000-0000D20C0000}"/>
    <cellStyle name="S12 22" xfId="2984" xr:uid="{00000000-0005-0000-0000-0000D30C0000}"/>
    <cellStyle name="S12 23" xfId="2985" xr:uid="{00000000-0005-0000-0000-0000D40C0000}"/>
    <cellStyle name="S12 24" xfId="2986" xr:uid="{00000000-0005-0000-0000-0000D50C0000}"/>
    <cellStyle name="S12 25" xfId="2987" xr:uid="{00000000-0005-0000-0000-0000D60C0000}"/>
    <cellStyle name="S12 26" xfId="2988" xr:uid="{00000000-0005-0000-0000-0000D70C0000}"/>
    <cellStyle name="S12 3" xfId="2989" xr:uid="{00000000-0005-0000-0000-0000D80C0000}"/>
    <cellStyle name="S12 4" xfId="2990" xr:uid="{00000000-0005-0000-0000-0000D90C0000}"/>
    <cellStyle name="S12 5" xfId="2991" xr:uid="{00000000-0005-0000-0000-0000DA0C0000}"/>
    <cellStyle name="S12 6" xfId="2992" xr:uid="{00000000-0005-0000-0000-0000DB0C0000}"/>
    <cellStyle name="S12 7" xfId="2993" xr:uid="{00000000-0005-0000-0000-0000DC0C0000}"/>
    <cellStyle name="S12 8" xfId="2994" xr:uid="{00000000-0005-0000-0000-0000DD0C0000}"/>
    <cellStyle name="S12 9" xfId="2995" xr:uid="{00000000-0005-0000-0000-0000DE0C0000}"/>
    <cellStyle name="S13" xfId="2996" xr:uid="{00000000-0005-0000-0000-0000DF0C0000}"/>
    <cellStyle name="S13 2" xfId="2997" xr:uid="{00000000-0005-0000-0000-0000E00C0000}"/>
    <cellStyle name="S13 3" xfId="2998" xr:uid="{00000000-0005-0000-0000-0000E10C0000}"/>
    <cellStyle name="S13 4" xfId="2999" xr:uid="{00000000-0005-0000-0000-0000E20C0000}"/>
    <cellStyle name="S13 5" xfId="3000" xr:uid="{00000000-0005-0000-0000-0000E30C0000}"/>
    <cellStyle name="S13 6" xfId="3001" xr:uid="{00000000-0005-0000-0000-0000E40C0000}"/>
    <cellStyle name="S13 7" xfId="3002" xr:uid="{00000000-0005-0000-0000-0000E50C0000}"/>
    <cellStyle name="S13 8" xfId="3003" xr:uid="{00000000-0005-0000-0000-0000E60C0000}"/>
    <cellStyle name="S14" xfId="3004" xr:uid="{00000000-0005-0000-0000-0000E70C0000}"/>
    <cellStyle name="S14 2" xfId="3005" xr:uid="{00000000-0005-0000-0000-0000E80C0000}"/>
    <cellStyle name="S14 3" xfId="3006" xr:uid="{00000000-0005-0000-0000-0000E90C0000}"/>
    <cellStyle name="S14 4" xfId="3007" xr:uid="{00000000-0005-0000-0000-0000EA0C0000}"/>
    <cellStyle name="S14 5" xfId="3008" xr:uid="{00000000-0005-0000-0000-0000EB0C0000}"/>
    <cellStyle name="S14 6" xfId="3009" xr:uid="{00000000-0005-0000-0000-0000EC0C0000}"/>
    <cellStyle name="S15" xfId="3010" xr:uid="{00000000-0005-0000-0000-0000ED0C0000}"/>
    <cellStyle name="S15 2" xfId="3011" xr:uid="{00000000-0005-0000-0000-0000EE0C0000}"/>
    <cellStyle name="S16" xfId="3012" xr:uid="{00000000-0005-0000-0000-0000EF0C0000}"/>
    <cellStyle name="S2" xfId="3013" xr:uid="{00000000-0005-0000-0000-0000F00C0000}"/>
    <cellStyle name="S2 10" xfId="3014" xr:uid="{00000000-0005-0000-0000-0000F10C0000}"/>
    <cellStyle name="S2 11" xfId="3015" xr:uid="{00000000-0005-0000-0000-0000F20C0000}"/>
    <cellStyle name="S2 12" xfId="3016" xr:uid="{00000000-0005-0000-0000-0000F30C0000}"/>
    <cellStyle name="S2 13" xfId="3017" xr:uid="{00000000-0005-0000-0000-0000F40C0000}"/>
    <cellStyle name="S2 14" xfId="3018" xr:uid="{00000000-0005-0000-0000-0000F50C0000}"/>
    <cellStyle name="S2 15" xfId="3019" xr:uid="{00000000-0005-0000-0000-0000F60C0000}"/>
    <cellStyle name="S2 16" xfId="3020" xr:uid="{00000000-0005-0000-0000-0000F70C0000}"/>
    <cellStyle name="S2 17" xfId="3021" xr:uid="{00000000-0005-0000-0000-0000F80C0000}"/>
    <cellStyle name="S2 18" xfId="3022" xr:uid="{00000000-0005-0000-0000-0000F90C0000}"/>
    <cellStyle name="S2 19" xfId="3023" xr:uid="{00000000-0005-0000-0000-0000FA0C0000}"/>
    <cellStyle name="S2 2" xfId="3024" xr:uid="{00000000-0005-0000-0000-0000FB0C0000}"/>
    <cellStyle name="S2 20" xfId="3025" xr:uid="{00000000-0005-0000-0000-0000FC0C0000}"/>
    <cellStyle name="S2 21" xfId="3026" xr:uid="{00000000-0005-0000-0000-0000FD0C0000}"/>
    <cellStyle name="S2 22" xfId="3027" xr:uid="{00000000-0005-0000-0000-0000FE0C0000}"/>
    <cellStyle name="S2 23" xfId="3028" xr:uid="{00000000-0005-0000-0000-0000FF0C0000}"/>
    <cellStyle name="S2 24" xfId="3029" xr:uid="{00000000-0005-0000-0000-0000000D0000}"/>
    <cellStyle name="S2 25" xfId="3030" xr:uid="{00000000-0005-0000-0000-0000010D0000}"/>
    <cellStyle name="S2 26" xfId="3031" xr:uid="{00000000-0005-0000-0000-0000020D0000}"/>
    <cellStyle name="S2 27" xfId="3032" xr:uid="{00000000-0005-0000-0000-0000030D0000}"/>
    <cellStyle name="S2 28" xfId="3033" xr:uid="{00000000-0005-0000-0000-0000040D0000}"/>
    <cellStyle name="S2 29" xfId="3034" xr:uid="{00000000-0005-0000-0000-0000050D0000}"/>
    <cellStyle name="S2 3" xfId="3035" xr:uid="{00000000-0005-0000-0000-0000060D0000}"/>
    <cellStyle name="S2 30" xfId="3036" xr:uid="{00000000-0005-0000-0000-0000070D0000}"/>
    <cellStyle name="S2 31" xfId="3037" xr:uid="{00000000-0005-0000-0000-0000080D0000}"/>
    <cellStyle name="S2 32" xfId="3038" xr:uid="{00000000-0005-0000-0000-0000090D0000}"/>
    <cellStyle name="S2 33" xfId="3039" xr:uid="{00000000-0005-0000-0000-00000A0D0000}"/>
    <cellStyle name="S2 34" xfId="3040" xr:uid="{00000000-0005-0000-0000-00000B0D0000}"/>
    <cellStyle name="S2 35" xfId="3041" xr:uid="{00000000-0005-0000-0000-00000C0D0000}"/>
    <cellStyle name="S2 36" xfId="3042" xr:uid="{00000000-0005-0000-0000-00000D0D0000}"/>
    <cellStyle name="S2 37" xfId="3043" xr:uid="{00000000-0005-0000-0000-00000E0D0000}"/>
    <cellStyle name="S2 38" xfId="3044" xr:uid="{00000000-0005-0000-0000-00000F0D0000}"/>
    <cellStyle name="S2 39" xfId="3045" xr:uid="{00000000-0005-0000-0000-0000100D0000}"/>
    <cellStyle name="S2 4" xfId="3046" xr:uid="{00000000-0005-0000-0000-0000110D0000}"/>
    <cellStyle name="S2 40" xfId="3047" xr:uid="{00000000-0005-0000-0000-0000120D0000}"/>
    <cellStyle name="S2 41" xfId="3048" xr:uid="{00000000-0005-0000-0000-0000130D0000}"/>
    <cellStyle name="S2 42" xfId="3049" xr:uid="{00000000-0005-0000-0000-0000140D0000}"/>
    <cellStyle name="S2 43" xfId="3050" xr:uid="{00000000-0005-0000-0000-0000150D0000}"/>
    <cellStyle name="S2 44" xfId="3051" xr:uid="{00000000-0005-0000-0000-0000160D0000}"/>
    <cellStyle name="S2 45" xfId="3052" xr:uid="{00000000-0005-0000-0000-0000170D0000}"/>
    <cellStyle name="S2 46" xfId="3053" xr:uid="{00000000-0005-0000-0000-0000180D0000}"/>
    <cellStyle name="S2 47" xfId="3054" xr:uid="{00000000-0005-0000-0000-0000190D0000}"/>
    <cellStyle name="S2 48" xfId="3055" xr:uid="{00000000-0005-0000-0000-00001A0D0000}"/>
    <cellStyle name="S2 49" xfId="3056" xr:uid="{00000000-0005-0000-0000-00001B0D0000}"/>
    <cellStyle name="S2 5" xfId="3057" xr:uid="{00000000-0005-0000-0000-00001C0D0000}"/>
    <cellStyle name="S2 50" xfId="3058" xr:uid="{00000000-0005-0000-0000-00001D0D0000}"/>
    <cellStyle name="S2 51" xfId="3059" xr:uid="{00000000-0005-0000-0000-00001E0D0000}"/>
    <cellStyle name="S2 52" xfId="3060" xr:uid="{00000000-0005-0000-0000-00001F0D0000}"/>
    <cellStyle name="S2 53" xfId="3061" xr:uid="{00000000-0005-0000-0000-0000200D0000}"/>
    <cellStyle name="S2 54" xfId="3062" xr:uid="{00000000-0005-0000-0000-0000210D0000}"/>
    <cellStyle name="S2 55" xfId="3063" xr:uid="{00000000-0005-0000-0000-0000220D0000}"/>
    <cellStyle name="S2 56" xfId="3064" xr:uid="{00000000-0005-0000-0000-0000230D0000}"/>
    <cellStyle name="S2 57" xfId="3065" xr:uid="{00000000-0005-0000-0000-0000240D0000}"/>
    <cellStyle name="S2 58" xfId="3066" xr:uid="{00000000-0005-0000-0000-0000250D0000}"/>
    <cellStyle name="S2 59" xfId="3067" xr:uid="{00000000-0005-0000-0000-0000260D0000}"/>
    <cellStyle name="S2 6" xfId="3068" xr:uid="{00000000-0005-0000-0000-0000270D0000}"/>
    <cellStyle name="S2 60" xfId="3069" xr:uid="{00000000-0005-0000-0000-0000280D0000}"/>
    <cellStyle name="S2 61" xfId="3070" xr:uid="{00000000-0005-0000-0000-0000290D0000}"/>
    <cellStyle name="S2 62" xfId="3071" xr:uid="{00000000-0005-0000-0000-00002A0D0000}"/>
    <cellStyle name="S2 63" xfId="3072" xr:uid="{00000000-0005-0000-0000-00002B0D0000}"/>
    <cellStyle name="S2 64" xfId="3073" xr:uid="{00000000-0005-0000-0000-00002C0D0000}"/>
    <cellStyle name="S2 65" xfId="3074" xr:uid="{00000000-0005-0000-0000-00002D0D0000}"/>
    <cellStyle name="S2 66" xfId="3075" xr:uid="{00000000-0005-0000-0000-00002E0D0000}"/>
    <cellStyle name="S2 67" xfId="3076" xr:uid="{00000000-0005-0000-0000-00002F0D0000}"/>
    <cellStyle name="S2 68" xfId="3077" xr:uid="{00000000-0005-0000-0000-0000300D0000}"/>
    <cellStyle name="S2 69" xfId="3078" xr:uid="{00000000-0005-0000-0000-0000310D0000}"/>
    <cellStyle name="S2 7" xfId="3079" xr:uid="{00000000-0005-0000-0000-0000320D0000}"/>
    <cellStyle name="S2 70" xfId="3080" xr:uid="{00000000-0005-0000-0000-0000330D0000}"/>
    <cellStyle name="S2 71" xfId="3081" xr:uid="{00000000-0005-0000-0000-0000340D0000}"/>
    <cellStyle name="S2 72" xfId="3082" xr:uid="{00000000-0005-0000-0000-0000350D0000}"/>
    <cellStyle name="S2 73" xfId="3083" xr:uid="{00000000-0005-0000-0000-0000360D0000}"/>
    <cellStyle name="S2 74" xfId="3084" xr:uid="{00000000-0005-0000-0000-0000370D0000}"/>
    <cellStyle name="S2 75" xfId="3085" xr:uid="{00000000-0005-0000-0000-0000380D0000}"/>
    <cellStyle name="S2 76" xfId="3086" xr:uid="{00000000-0005-0000-0000-0000390D0000}"/>
    <cellStyle name="S2 77" xfId="3087" xr:uid="{00000000-0005-0000-0000-00003A0D0000}"/>
    <cellStyle name="S2 78" xfId="3088" xr:uid="{00000000-0005-0000-0000-00003B0D0000}"/>
    <cellStyle name="S2 79" xfId="3089" xr:uid="{00000000-0005-0000-0000-00003C0D0000}"/>
    <cellStyle name="S2 8" xfId="3090" xr:uid="{00000000-0005-0000-0000-00003D0D0000}"/>
    <cellStyle name="S2 80" xfId="3091" xr:uid="{00000000-0005-0000-0000-00003E0D0000}"/>
    <cellStyle name="S2 81" xfId="3092" xr:uid="{00000000-0005-0000-0000-00003F0D0000}"/>
    <cellStyle name="S2 82" xfId="3093" xr:uid="{00000000-0005-0000-0000-0000400D0000}"/>
    <cellStyle name="S2 83" xfId="3094" xr:uid="{00000000-0005-0000-0000-0000410D0000}"/>
    <cellStyle name="S2 84" xfId="3095" xr:uid="{00000000-0005-0000-0000-0000420D0000}"/>
    <cellStyle name="S2 85" xfId="3096" xr:uid="{00000000-0005-0000-0000-0000430D0000}"/>
    <cellStyle name="S2 86" xfId="3097" xr:uid="{00000000-0005-0000-0000-0000440D0000}"/>
    <cellStyle name="S2 9" xfId="3098" xr:uid="{00000000-0005-0000-0000-0000450D0000}"/>
    <cellStyle name="S3" xfId="3099" xr:uid="{00000000-0005-0000-0000-0000460D0000}"/>
    <cellStyle name="S3 10" xfId="3100" xr:uid="{00000000-0005-0000-0000-0000470D0000}"/>
    <cellStyle name="S3 11" xfId="3101" xr:uid="{00000000-0005-0000-0000-0000480D0000}"/>
    <cellStyle name="S3 12" xfId="3102" xr:uid="{00000000-0005-0000-0000-0000490D0000}"/>
    <cellStyle name="S3 13" xfId="3103" xr:uid="{00000000-0005-0000-0000-00004A0D0000}"/>
    <cellStyle name="S3 14" xfId="3104" xr:uid="{00000000-0005-0000-0000-00004B0D0000}"/>
    <cellStyle name="S3 15" xfId="3105" xr:uid="{00000000-0005-0000-0000-00004C0D0000}"/>
    <cellStyle name="S3 16" xfId="3106" xr:uid="{00000000-0005-0000-0000-00004D0D0000}"/>
    <cellStyle name="S3 17" xfId="3107" xr:uid="{00000000-0005-0000-0000-00004E0D0000}"/>
    <cellStyle name="S3 18" xfId="3108" xr:uid="{00000000-0005-0000-0000-00004F0D0000}"/>
    <cellStyle name="S3 19" xfId="3109" xr:uid="{00000000-0005-0000-0000-0000500D0000}"/>
    <cellStyle name="S3 2" xfId="3110" xr:uid="{00000000-0005-0000-0000-0000510D0000}"/>
    <cellStyle name="S3 20" xfId="3111" xr:uid="{00000000-0005-0000-0000-0000520D0000}"/>
    <cellStyle name="S3 21" xfId="3112" xr:uid="{00000000-0005-0000-0000-0000530D0000}"/>
    <cellStyle name="S3 22" xfId="3113" xr:uid="{00000000-0005-0000-0000-0000540D0000}"/>
    <cellStyle name="S3 23" xfId="3114" xr:uid="{00000000-0005-0000-0000-0000550D0000}"/>
    <cellStyle name="S3 24" xfId="3115" xr:uid="{00000000-0005-0000-0000-0000560D0000}"/>
    <cellStyle name="S3 25" xfId="3116" xr:uid="{00000000-0005-0000-0000-0000570D0000}"/>
    <cellStyle name="S3 26" xfId="3117" xr:uid="{00000000-0005-0000-0000-0000580D0000}"/>
    <cellStyle name="S3 27" xfId="3118" xr:uid="{00000000-0005-0000-0000-0000590D0000}"/>
    <cellStyle name="S3 28" xfId="3119" xr:uid="{00000000-0005-0000-0000-00005A0D0000}"/>
    <cellStyle name="S3 29" xfId="3120" xr:uid="{00000000-0005-0000-0000-00005B0D0000}"/>
    <cellStyle name="S3 3" xfId="3121" xr:uid="{00000000-0005-0000-0000-00005C0D0000}"/>
    <cellStyle name="S3 30" xfId="3122" xr:uid="{00000000-0005-0000-0000-00005D0D0000}"/>
    <cellStyle name="S3 31" xfId="3123" xr:uid="{00000000-0005-0000-0000-00005E0D0000}"/>
    <cellStyle name="S3 32" xfId="3124" xr:uid="{00000000-0005-0000-0000-00005F0D0000}"/>
    <cellStyle name="S3 33" xfId="3125" xr:uid="{00000000-0005-0000-0000-0000600D0000}"/>
    <cellStyle name="S3 34" xfId="3126" xr:uid="{00000000-0005-0000-0000-0000610D0000}"/>
    <cellStyle name="S3 35" xfId="3127" xr:uid="{00000000-0005-0000-0000-0000620D0000}"/>
    <cellStyle name="S3 36" xfId="3128" xr:uid="{00000000-0005-0000-0000-0000630D0000}"/>
    <cellStyle name="S3 37" xfId="3129" xr:uid="{00000000-0005-0000-0000-0000640D0000}"/>
    <cellStyle name="S3 38" xfId="3130" xr:uid="{00000000-0005-0000-0000-0000650D0000}"/>
    <cellStyle name="S3 39" xfId="3131" xr:uid="{00000000-0005-0000-0000-0000660D0000}"/>
    <cellStyle name="S3 4" xfId="3132" xr:uid="{00000000-0005-0000-0000-0000670D0000}"/>
    <cellStyle name="S3 40" xfId="3133" xr:uid="{00000000-0005-0000-0000-0000680D0000}"/>
    <cellStyle name="S3 41" xfId="3134" xr:uid="{00000000-0005-0000-0000-0000690D0000}"/>
    <cellStyle name="S3 42" xfId="3135" xr:uid="{00000000-0005-0000-0000-00006A0D0000}"/>
    <cellStyle name="S3 43" xfId="3136" xr:uid="{00000000-0005-0000-0000-00006B0D0000}"/>
    <cellStyle name="S3 44" xfId="3137" xr:uid="{00000000-0005-0000-0000-00006C0D0000}"/>
    <cellStyle name="S3 45" xfId="3138" xr:uid="{00000000-0005-0000-0000-00006D0D0000}"/>
    <cellStyle name="S3 46" xfId="3139" xr:uid="{00000000-0005-0000-0000-00006E0D0000}"/>
    <cellStyle name="S3 47" xfId="3140" xr:uid="{00000000-0005-0000-0000-00006F0D0000}"/>
    <cellStyle name="S3 48" xfId="3141" xr:uid="{00000000-0005-0000-0000-0000700D0000}"/>
    <cellStyle name="S3 49" xfId="3142" xr:uid="{00000000-0005-0000-0000-0000710D0000}"/>
    <cellStyle name="S3 5" xfId="3143" xr:uid="{00000000-0005-0000-0000-0000720D0000}"/>
    <cellStyle name="S3 50" xfId="3144" xr:uid="{00000000-0005-0000-0000-0000730D0000}"/>
    <cellStyle name="S3 51" xfId="3145" xr:uid="{00000000-0005-0000-0000-0000740D0000}"/>
    <cellStyle name="S3 52" xfId="3146" xr:uid="{00000000-0005-0000-0000-0000750D0000}"/>
    <cellStyle name="S3 53" xfId="3147" xr:uid="{00000000-0005-0000-0000-0000760D0000}"/>
    <cellStyle name="S3 54" xfId="3148" xr:uid="{00000000-0005-0000-0000-0000770D0000}"/>
    <cellStyle name="S3 55" xfId="3149" xr:uid="{00000000-0005-0000-0000-0000780D0000}"/>
    <cellStyle name="S3 56" xfId="3150" xr:uid="{00000000-0005-0000-0000-0000790D0000}"/>
    <cellStyle name="S3 57" xfId="3151" xr:uid="{00000000-0005-0000-0000-00007A0D0000}"/>
    <cellStyle name="S3 58" xfId="3152" xr:uid="{00000000-0005-0000-0000-00007B0D0000}"/>
    <cellStyle name="S3 59" xfId="3153" xr:uid="{00000000-0005-0000-0000-00007C0D0000}"/>
    <cellStyle name="S3 6" xfId="3154" xr:uid="{00000000-0005-0000-0000-00007D0D0000}"/>
    <cellStyle name="S3 60" xfId="3155" xr:uid="{00000000-0005-0000-0000-00007E0D0000}"/>
    <cellStyle name="S3 61" xfId="3156" xr:uid="{00000000-0005-0000-0000-00007F0D0000}"/>
    <cellStyle name="S3 62" xfId="3157" xr:uid="{00000000-0005-0000-0000-0000800D0000}"/>
    <cellStyle name="S3 63" xfId="3158" xr:uid="{00000000-0005-0000-0000-0000810D0000}"/>
    <cellStyle name="S3 64" xfId="3159" xr:uid="{00000000-0005-0000-0000-0000820D0000}"/>
    <cellStyle name="S3 65" xfId="3160" xr:uid="{00000000-0005-0000-0000-0000830D0000}"/>
    <cellStyle name="S3 66" xfId="3161" xr:uid="{00000000-0005-0000-0000-0000840D0000}"/>
    <cellStyle name="S3 67" xfId="3162" xr:uid="{00000000-0005-0000-0000-0000850D0000}"/>
    <cellStyle name="S3 68" xfId="3163" xr:uid="{00000000-0005-0000-0000-0000860D0000}"/>
    <cellStyle name="S3 69" xfId="3164" xr:uid="{00000000-0005-0000-0000-0000870D0000}"/>
    <cellStyle name="S3 7" xfId="3165" xr:uid="{00000000-0005-0000-0000-0000880D0000}"/>
    <cellStyle name="S3 70" xfId="3166" xr:uid="{00000000-0005-0000-0000-0000890D0000}"/>
    <cellStyle name="S3 71" xfId="3167" xr:uid="{00000000-0005-0000-0000-00008A0D0000}"/>
    <cellStyle name="S3 72" xfId="3168" xr:uid="{00000000-0005-0000-0000-00008B0D0000}"/>
    <cellStyle name="S3 73" xfId="3169" xr:uid="{00000000-0005-0000-0000-00008C0D0000}"/>
    <cellStyle name="S3 74" xfId="3170" xr:uid="{00000000-0005-0000-0000-00008D0D0000}"/>
    <cellStyle name="S3 75" xfId="3171" xr:uid="{00000000-0005-0000-0000-00008E0D0000}"/>
    <cellStyle name="S3 76" xfId="3172" xr:uid="{00000000-0005-0000-0000-00008F0D0000}"/>
    <cellStyle name="S3 77" xfId="3173" xr:uid="{00000000-0005-0000-0000-0000900D0000}"/>
    <cellStyle name="S3 78" xfId="3174" xr:uid="{00000000-0005-0000-0000-0000910D0000}"/>
    <cellStyle name="S3 79" xfId="3175" xr:uid="{00000000-0005-0000-0000-0000920D0000}"/>
    <cellStyle name="S3 8" xfId="3176" xr:uid="{00000000-0005-0000-0000-0000930D0000}"/>
    <cellStyle name="S3 80" xfId="3177" xr:uid="{00000000-0005-0000-0000-0000940D0000}"/>
    <cellStyle name="S3 81" xfId="3178" xr:uid="{00000000-0005-0000-0000-0000950D0000}"/>
    <cellStyle name="S3 82" xfId="3179" xr:uid="{00000000-0005-0000-0000-0000960D0000}"/>
    <cellStyle name="S3 83" xfId="3180" xr:uid="{00000000-0005-0000-0000-0000970D0000}"/>
    <cellStyle name="S3 84" xfId="3181" xr:uid="{00000000-0005-0000-0000-0000980D0000}"/>
    <cellStyle name="S3 85" xfId="3182" xr:uid="{00000000-0005-0000-0000-0000990D0000}"/>
    <cellStyle name="S3 86" xfId="3183" xr:uid="{00000000-0005-0000-0000-00009A0D0000}"/>
    <cellStyle name="S3 9" xfId="3184" xr:uid="{00000000-0005-0000-0000-00009B0D0000}"/>
    <cellStyle name="S4" xfId="3185" xr:uid="{00000000-0005-0000-0000-00009C0D0000}"/>
    <cellStyle name="S4 10" xfId="3186" xr:uid="{00000000-0005-0000-0000-00009D0D0000}"/>
    <cellStyle name="S4 11" xfId="3187" xr:uid="{00000000-0005-0000-0000-00009E0D0000}"/>
    <cellStyle name="S4 12" xfId="3188" xr:uid="{00000000-0005-0000-0000-00009F0D0000}"/>
    <cellStyle name="S4 13" xfId="3189" xr:uid="{00000000-0005-0000-0000-0000A00D0000}"/>
    <cellStyle name="S4 14" xfId="3190" xr:uid="{00000000-0005-0000-0000-0000A10D0000}"/>
    <cellStyle name="S4 15" xfId="3191" xr:uid="{00000000-0005-0000-0000-0000A20D0000}"/>
    <cellStyle name="S4 16" xfId="3192" xr:uid="{00000000-0005-0000-0000-0000A30D0000}"/>
    <cellStyle name="S4 17" xfId="3193" xr:uid="{00000000-0005-0000-0000-0000A40D0000}"/>
    <cellStyle name="S4 18" xfId="3194" xr:uid="{00000000-0005-0000-0000-0000A50D0000}"/>
    <cellStyle name="S4 19" xfId="3195" xr:uid="{00000000-0005-0000-0000-0000A60D0000}"/>
    <cellStyle name="S4 2" xfId="3196" xr:uid="{00000000-0005-0000-0000-0000A70D0000}"/>
    <cellStyle name="S4 20" xfId="3197" xr:uid="{00000000-0005-0000-0000-0000A80D0000}"/>
    <cellStyle name="S4 21" xfId="3198" xr:uid="{00000000-0005-0000-0000-0000A90D0000}"/>
    <cellStyle name="S4 22" xfId="3199" xr:uid="{00000000-0005-0000-0000-0000AA0D0000}"/>
    <cellStyle name="S4 23" xfId="3200" xr:uid="{00000000-0005-0000-0000-0000AB0D0000}"/>
    <cellStyle name="S4 24" xfId="3201" xr:uid="{00000000-0005-0000-0000-0000AC0D0000}"/>
    <cellStyle name="S4 25" xfId="3202" xr:uid="{00000000-0005-0000-0000-0000AD0D0000}"/>
    <cellStyle name="S4 26" xfId="3203" xr:uid="{00000000-0005-0000-0000-0000AE0D0000}"/>
    <cellStyle name="S4 27" xfId="3204" xr:uid="{00000000-0005-0000-0000-0000AF0D0000}"/>
    <cellStyle name="S4 28" xfId="3205" xr:uid="{00000000-0005-0000-0000-0000B00D0000}"/>
    <cellStyle name="S4 29" xfId="3206" xr:uid="{00000000-0005-0000-0000-0000B10D0000}"/>
    <cellStyle name="S4 3" xfId="3207" xr:uid="{00000000-0005-0000-0000-0000B20D0000}"/>
    <cellStyle name="S4 30" xfId="3208" xr:uid="{00000000-0005-0000-0000-0000B30D0000}"/>
    <cellStyle name="S4 31" xfId="3209" xr:uid="{00000000-0005-0000-0000-0000B40D0000}"/>
    <cellStyle name="S4 32" xfId="3210" xr:uid="{00000000-0005-0000-0000-0000B50D0000}"/>
    <cellStyle name="S4 33" xfId="3211" xr:uid="{00000000-0005-0000-0000-0000B60D0000}"/>
    <cellStyle name="S4 34" xfId="3212" xr:uid="{00000000-0005-0000-0000-0000B70D0000}"/>
    <cellStyle name="S4 35" xfId="3213" xr:uid="{00000000-0005-0000-0000-0000B80D0000}"/>
    <cellStyle name="S4 36" xfId="3214" xr:uid="{00000000-0005-0000-0000-0000B90D0000}"/>
    <cellStyle name="S4 37" xfId="3215" xr:uid="{00000000-0005-0000-0000-0000BA0D0000}"/>
    <cellStyle name="S4 38" xfId="3216" xr:uid="{00000000-0005-0000-0000-0000BB0D0000}"/>
    <cellStyle name="S4 39" xfId="3217" xr:uid="{00000000-0005-0000-0000-0000BC0D0000}"/>
    <cellStyle name="S4 4" xfId="3218" xr:uid="{00000000-0005-0000-0000-0000BD0D0000}"/>
    <cellStyle name="S4 40" xfId="3219" xr:uid="{00000000-0005-0000-0000-0000BE0D0000}"/>
    <cellStyle name="S4 41" xfId="3220" xr:uid="{00000000-0005-0000-0000-0000BF0D0000}"/>
    <cellStyle name="S4 42" xfId="3221" xr:uid="{00000000-0005-0000-0000-0000C00D0000}"/>
    <cellStyle name="S4 43" xfId="3222" xr:uid="{00000000-0005-0000-0000-0000C10D0000}"/>
    <cellStyle name="S4 44" xfId="3223" xr:uid="{00000000-0005-0000-0000-0000C20D0000}"/>
    <cellStyle name="S4 45" xfId="3224" xr:uid="{00000000-0005-0000-0000-0000C30D0000}"/>
    <cellStyle name="S4 46" xfId="3225" xr:uid="{00000000-0005-0000-0000-0000C40D0000}"/>
    <cellStyle name="S4 47" xfId="3226" xr:uid="{00000000-0005-0000-0000-0000C50D0000}"/>
    <cellStyle name="S4 48" xfId="3227" xr:uid="{00000000-0005-0000-0000-0000C60D0000}"/>
    <cellStyle name="S4 49" xfId="3228" xr:uid="{00000000-0005-0000-0000-0000C70D0000}"/>
    <cellStyle name="S4 5" xfId="3229" xr:uid="{00000000-0005-0000-0000-0000C80D0000}"/>
    <cellStyle name="S4 50" xfId="3230" xr:uid="{00000000-0005-0000-0000-0000C90D0000}"/>
    <cellStyle name="S4 51" xfId="3231" xr:uid="{00000000-0005-0000-0000-0000CA0D0000}"/>
    <cellStyle name="S4 52" xfId="3232" xr:uid="{00000000-0005-0000-0000-0000CB0D0000}"/>
    <cellStyle name="S4 53" xfId="3233" xr:uid="{00000000-0005-0000-0000-0000CC0D0000}"/>
    <cellStyle name="S4 54" xfId="3234" xr:uid="{00000000-0005-0000-0000-0000CD0D0000}"/>
    <cellStyle name="S4 55" xfId="3235" xr:uid="{00000000-0005-0000-0000-0000CE0D0000}"/>
    <cellStyle name="S4 56" xfId="3236" xr:uid="{00000000-0005-0000-0000-0000CF0D0000}"/>
    <cellStyle name="S4 57" xfId="3237" xr:uid="{00000000-0005-0000-0000-0000D00D0000}"/>
    <cellStyle name="S4 58" xfId="3238" xr:uid="{00000000-0005-0000-0000-0000D10D0000}"/>
    <cellStyle name="S4 59" xfId="3239" xr:uid="{00000000-0005-0000-0000-0000D20D0000}"/>
    <cellStyle name="S4 6" xfId="3240" xr:uid="{00000000-0005-0000-0000-0000D30D0000}"/>
    <cellStyle name="S4 60" xfId="3241" xr:uid="{00000000-0005-0000-0000-0000D40D0000}"/>
    <cellStyle name="S4 61" xfId="3242" xr:uid="{00000000-0005-0000-0000-0000D50D0000}"/>
    <cellStyle name="S4 62" xfId="3243" xr:uid="{00000000-0005-0000-0000-0000D60D0000}"/>
    <cellStyle name="S4 63" xfId="3244" xr:uid="{00000000-0005-0000-0000-0000D70D0000}"/>
    <cellStyle name="S4 64" xfId="3245" xr:uid="{00000000-0005-0000-0000-0000D80D0000}"/>
    <cellStyle name="S4 65" xfId="3246" xr:uid="{00000000-0005-0000-0000-0000D90D0000}"/>
    <cellStyle name="S4 66" xfId="3247" xr:uid="{00000000-0005-0000-0000-0000DA0D0000}"/>
    <cellStyle name="S4 67" xfId="3248" xr:uid="{00000000-0005-0000-0000-0000DB0D0000}"/>
    <cellStyle name="S4 68" xfId="3249" xr:uid="{00000000-0005-0000-0000-0000DC0D0000}"/>
    <cellStyle name="S4 69" xfId="3250" xr:uid="{00000000-0005-0000-0000-0000DD0D0000}"/>
    <cellStyle name="S4 7" xfId="3251" xr:uid="{00000000-0005-0000-0000-0000DE0D0000}"/>
    <cellStyle name="S4 70" xfId="3252" xr:uid="{00000000-0005-0000-0000-0000DF0D0000}"/>
    <cellStyle name="S4 71" xfId="3253" xr:uid="{00000000-0005-0000-0000-0000E00D0000}"/>
    <cellStyle name="S4 72" xfId="3254" xr:uid="{00000000-0005-0000-0000-0000E10D0000}"/>
    <cellStyle name="S4 73" xfId="3255" xr:uid="{00000000-0005-0000-0000-0000E20D0000}"/>
    <cellStyle name="S4 74" xfId="3256" xr:uid="{00000000-0005-0000-0000-0000E30D0000}"/>
    <cellStyle name="S4 75" xfId="3257" xr:uid="{00000000-0005-0000-0000-0000E40D0000}"/>
    <cellStyle name="S4 76" xfId="3258" xr:uid="{00000000-0005-0000-0000-0000E50D0000}"/>
    <cellStyle name="S4 77" xfId="3259" xr:uid="{00000000-0005-0000-0000-0000E60D0000}"/>
    <cellStyle name="S4 78" xfId="3260" xr:uid="{00000000-0005-0000-0000-0000E70D0000}"/>
    <cellStyle name="S4 79" xfId="3261" xr:uid="{00000000-0005-0000-0000-0000E80D0000}"/>
    <cellStyle name="S4 8" xfId="3262" xr:uid="{00000000-0005-0000-0000-0000E90D0000}"/>
    <cellStyle name="S4 80" xfId="3263" xr:uid="{00000000-0005-0000-0000-0000EA0D0000}"/>
    <cellStyle name="S4 81" xfId="3264" xr:uid="{00000000-0005-0000-0000-0000EB0D0000}"/>
    <cellStyle name="S4 82" xfId="3265" xr:uid="{00000000-0005-0000-0000-0000EC0D0000}"/>
    <cellStyle name="S4 83" xfId="3266" xr:uid="{00000000-0005-0000-0000-0000ED0D0000}"/>
    <cellStyle name="S4 84" xfId="3267" xr:uid="{00000000-0005-0000-0000-0000EE0D0000}"/>
    <cellStyle name="S4 85" xfId="3268" xr:uid="{00000000-0005-0000-0000-0000EF0D0000}"/>
    <cellStyle name="S4 86" xfId="3269" xr:uid="{00000000-0005-0000-0000-0000F00D0000}"/>
    <cellStyle name="S4 9" xfId="3270" xr:uid="{00000000-0005-0000-0000-0000F10D0000}"/>
    <cellStyle name="S5" xfId="3271" xr:uid="{00000000-0005-0000-0000-0000F20D0000}"/>
    <cellStyle name="S5 10" xfId="3272" xr:uid="{00000000-0005-0000-0000-0000F30D0000}"/>
    <cellStyle name="S5 11" xfId="3273" xr:uid="{00000000-0005-0000-0000-0000F40D0000}"/>
    <cellStyle name="S5 12" xfId="3274" xr:uid="{00000000-0005-0000-0000-0000F50D0000}"/>
    <cellStyle name="S5 13" xfId="3275" xr:uid="{00000000-0005-0000-0000-0000F60D0000}"/>
    <cellStyle name="S5 14" xfId="3276" xr:uid="{00000000-0005-0000-0000-0000F70D0000}"/>
    <cellStyle name="S5 15" xfId="3277" xr:uid="{00000000-0005-0000-0000-0000F80D0000}"/>
    <cellStyle name="S5 16" xfId="3278" xr:uid="{00000000-0005-0000-0000-0000F90D0000}"/>
    <cellStyle name="S5 17" xfId="3279" xr:uid="{00000000-0005-0000-0000-0000FA0D0000}"/>
    <cellStyle name="S5 18" xfId="3280" xr:uid="{00000000-0005-0000-0000-0000FB0D0000}"/>
    <cellStyle name="S5 19" xfId="3281" xr:uid="{00000000-0005-0000-0000-0000FC0D0000}"/>
    <cellStyle name="S5 2" xfId="3282" xr:uid="{00000000-0005-0000-0000-0000FD0D0000}"/>
    <cellStyle name="S5 20" xfId="3283" xr:uid="{00000000-0005-0000-0000-0000FE0D0000}"/>
    <cellStyle name="S5 21" xfId="3284" xr:uid="{00000000-0005-0000-0000-0000FF0D0000}"/>
    <cellStyle name="S5 22" xfId="3285" xr:uid="{00000000-0005-0000-0000-0000000E0000}"/>
    <cellStyle name="S5 23" xfId="3286" xr:uid="{00000000-0005-0000-0000-0000010E0000}"/>
    <cellStyle name="S5 24" xfId="3287" xr:uid="{00000000-0005-0000-0000-0000020E0000}"/>
    <cellStyle name="S5 25" xfId="3288" xr:uid="{00000000-0005-0000-0000-0000030E0000}"/>
    <cellStyle name="S5 26" xfId="3289" xr:uid="{00000000-0005-0000-0000-0000040E0000}"/>
    <cellStyle name="S5 27" xfId="3290" xr:uid="{00000000-0005-0000-0000-0000050E0000}"/>
    <cellStyle name="S5 28" xfId="3291" xr:uid="{00000000-0005-0000-0000-0000060E0000}"/>
    <cellStyle name="S5 29" xfId="3292" xr:uid="{00000000-0005-0000-0000-0000070E0000}"/>
    <cellStyle name="S5 3" xfId="3293" xr:uid="{00000000-0005-0000-0000-0000080E0000}"/>
    <cellStyle name="S5 30" xfId="3294" xr:uid="{00000000-0005-0000-0000-0000090E0000}"/>
    <cellStyle name="S5 31" xfId="3295" xr:uid="{00000000-0005-0000-0000-00000A0E0000}"/>
    <cellStyle name="S5 32" xfId="3296" xr:uid="{00000000-0005-0000-0000-00000B0E0000}"/>
    <cellStyle name="S5 33" xfId="3297" xr:uid="{00000000-0005-0000-0000-00000C0E0000}"/>
    <cellStyle name="S5 34" xfId="3298" xr:uid="{00000000-0005-0000-0000-00000D0E0000}"/>
    <cellStyle name="S5 35" xfId="3299" xr:uid="{00000000-0005-0000-0000-00000E0E0000}"/>
    <cellStyle name="S5 36" xfId="3300" xr:uid="{00000000-0005-0000-0000-00000F0E0000}"/>
    <cellStyle name="S5 37" xfId="3301" xr:uid="{00000000-0005-0000-0000-0000100E0000}"/>
    <cellStyle name="S5 38" xfId="3302" xr:uid="{00000000-0005-0000-0000-0000110E0000}"/>
    <cellStyle name="S5 39" xfId="3303" xr:uid="{00000000-0005-0000-0000-0000120E0000}"/>
    <cellStyle name="S5 4" xfId="3304" xr:uid="{00000000-0005-0000-0000-0000130E0000}"/>
    <cellStyle name="S5 40" xfId="3305" xr:uid="{00000000-0005-0000-0000-0000140E0000}"/>
    <cellStyle name="S5 41" xfId="3306" xr:uid="{00000000-0005-0000-0000-0000150E0000}"/>
    <cellStyle name="S5 42" xfId="3307" xr:uid="{00000000-0005-0000-0000-0000160E0000}"/>
    <cellStyle name="S5 43" xfId="3308" xr:uid="{00000000-0005-0000-0000-0000170E0000}"/>
    <cellStyle name="S5 44" xfId="3309" xr:uid="{00000000-0005-0000-0000-0000180E0000}"/>
    <cellStyle name="S5 45" xfId="3310" xr:uid="{00000000-0005-0000-0000-0000190E0000}"/>
    <cellStyle name="S5 46" xfId="3311" xr:uid="{00000000-0005-0000-0000-00001A0E0000}"/>
    <cellStyle name="S5 47" xfId="3312" xr:uid="{00000000-0005-0000-0000-00001B0E0000}"/>
    <cellStyle name="S5 48" xfId="3313" xr:uid="{00000000-0005-0000-0000-00001C0E0000}"/>
    <cellStyle name="S5 49" xfId="3314" xr:uid="{00000000-0005-0000-0000-00001D0E0000}"/>
    <cellStyle name="S5 5" xfId="3315" xr:uid="{00000000-0005-0000-0000-00001E0E0000}"/>
    <cellStyle name="S5 50" xfId="3316" xr:uid="{00000000-0005-0000-0000-00001F0E0000}"/>
    <cellStyle name="S5 51" xfId="3317" xr:uid="{00000000-0005-0000-0000-0000200E0000}"/>
    <cellStyle name="S5 52" xfId="3318" xr:uid="{00000000-0005-0000-0000-0000210E0000}"/>
    <cellStyle name="S5 53" xfId="3319" xr:uid="{00000000-0005-0000-0000-0000220E0000}"/>
    <cellStyle name="S5 54" xfId="3320" xr:uid="{00000000-0005-0000-0000-0000230E0000}"/>
    <cellStyle name="S5 55" xfId="3321" xr:uid="{00000000-0005-0000-0000-0000240E0000}"/>
    <cellStyle name="S5 56" xfId="3322" xr:uid="{00000000-0005-0000-0000-0000250E0000}"/>
    <cellStyle name="S5 57" xfId="3323" xr:uid="{00000000-0005-0000-0000-0000260E0000}"/>
    <cellStyle name="S5 58" xfId="3324" xr:uid="{00000000-0005-0000-0000-0000270E0000}"/>
    <cellStyle name="S5 59" xfId="3325" xr:uid="{00000000-0005-0000-0000-0000280E0000}"/>
    <cellStyle name="S5 6" xfId="3326" xr:uid="{00000000-0005-0000-0000-0000290E0000}"/>
    <cellStyle name="S5 60" xfId="3327" xr:uid="{00000000-0005-0000-0000-00002A0E0000}"/>
    <cellStyle name="S5 61" xfId="3328" xr:uid="{00000000-0005-0000-0000-00002B0E0000}"/>
    <cellStyle name="S5 62" xfId="3329" xr:uid="{00000000-0005-0000-0000-00002C0E0000}"/>
    <cellStyle name="S5 63" xfId="3330" xr:uid="{00000000-0005-0000-0000-00002D0E0000}"/>
    <cellStyle name="S5 64" xfId="3331" xr:uid="{00000000-0005-0000-0000-00002E0E0000}"/>
    <cellStyle name="S5 65" xfId="3332" xr:uid="{00000000-0005-0000-0000-00002F0E0000}"/>
    <cellStyle name="S5 66" xfId="3333" xr:uid="{00000000-0005-0000-0000-0000300E0000}"/>
    <cellStyle name="S5 67" xfId="3334" xr:uid="{00000000-0005-0000-0000-0000310E0000}"/>
    <cellStyle name="S5 68" xfId="3335" xr:uid="{00000000-0005-0000-0000-0000320E0000}"/>
    <cellStyle name="S5 69" xfId="3336" xr:uid="{00000000-0005-0000-0000-0000330E0000}"/>
    <cellStyle name="S5 7" xfId="3337" xr:uid="{00000000-0005-0000-0000-0000340E0000}"/>
    <cellStyle name="S5 70" xfId="3338" xr:uid="{00000000-0005-0000-0000-0000350E0000}"/>
    <cellStyle name="S5 71" xfId="3339" xr:uid="{00000000-0005-0000-0000-0000360E0000}"/>
    <cellStyle name="S5 72" xfId="3340" xr:uid="{00000000-0005-0000-0000-0000370E0000}"/>
    <cellStyle name="S5 73" xfId="3341" xr:uid="{00000000-0005-0000-0000-0000380E0000}"/>
    <cellStyle name="S5 74" xfId="3342" xr:uid="{00000000-0005-0000-0000-0000390E0000}"/>
    <cellStyle name="S5 75" xfId="3343" xr:uid="{00000000-0005-0000-0000-00003A0E0000}"/>
    <cellStyle name="S5 76" xfId="3344" xr:uid="{00000000-0005-0000-0000-00003B0E0000}"/>
    <cellStyle name="S5 77" xfId="3345" xr:uid="{00000000-0005-0000-0000-00003C0E0000}"/>
    <cellStyle name="S5 78" xfId="3346" xr:uid="{00000000-0005-0000-0000-00003D0E0000}"/>
    <cellStyle name="S5 79" xfId="3347" xr:uid="{00000000-0005-0000-0000-00003E0E0000}"/>
    <cellStyle name="S5 8" xfId="3348" xr:uid="{00000000-0005-0000-0000-00003F0E0000}"/>
    <cellStyle name="S5 80" xfId="3349" xr:uid="{00000000-0005-0000-0000-0000400E0000}"/>
    <cellStyle name="S5 81" xfId="3350" xr:uid="{00000000-0005-0000-0000-0000410E0000}"/>
    <cellStyle name="S5 82" xfId="3351" xr:uid="{00000000-0005-0000-0000-0000420E0000}"/>
    <cellStyle name="S5 83" xfId="3352" xr:uid="{00000000-0005-0000-0000-0000430E0000}"/>
    <cellStyle name="S5 84" xfId="3353" xr:uid="{00000000-0005-0000-0000-0000440E0000}"/>
    <cellStyle name="S5 85" xfId="3354" xr:uid="{00000000-0005-0000-0000-0000450E0000}"/>
    <cellStyle name="S5 86" xfId="3355" xr:uid="{00000000-0005-0000-0000-0000460E0000}"/>
    <cellStyle name="S5 9" xfId="3356" xr:uid="{00000000-0005-0000-0000-0000470E0000}"/>
    <cellStyle name="S6" xfId="3357" xr:uid="{00000000-0005-0000-0000-0000480E0000}"/>
    <cellStyle name="S6 10" xfId="3358" xr:uid="{00000000-0005-0000-0000-0000490E0000}"/>
    <cellStyle name="S6 100" xfId="3359" xr:uid="{00000000-0005-0000-0000-00004A0E0000}"/>
    <cellStyle name="S6 11" xfId="3360" xr:uid="{00000000-0005-0000-0000-00004B0E0000}"/>
    <cellStyle name="S6 12" xfId="3361" xr:uid="{00000000-0005-0000-0000-00004C0E0000}"/>
    <cellStyle name="S6 13" xfId="3362" xr:uid="{00000000-0005-0000-0000-00004D0E0000}"/>
    <cellStyle name="S6 14" xfId="3363" xr:uid="{00000000-0005-0000-0000-00004E0E0000}"/>
    <cellStyle name="S6 15" xfId="3364" xr:uid="{00000000-0005-0000-0000-00004F0E0000}"/>
    <cellStyle name="S6 16" xfId="3365" xr:uid="{00000000-0005-0000-0000-0000500E0000}"/>
    <cellStyle name="S6 17" xfId="3366" xr:uid="{00000000-0005-0000-0000-0000510E0000}"/>
    <cellStyle name="S6 18" xfId="3367" xr:uid="{00000000-0005-0000-0000-0000520E0000}"/>
    <cellStyle name="S6 19" xfId="3368" xr:uid="{00000000-0005-0000-0000-0000530E0000}"/>
    <cellStyle name="S6 2" xfId="3369" xr:uid="{00000000-0005-0000-0000-0000540E0000}"/>
    <cellStyle name="S6 20" xfId="3370" xr:uid="{00000000-0005-0000-0000-0000550E0000}"/>
    <cellStyle name="S6 21" xfId="3371" xr:uid="{00000000-0005-0000-0000-0000560E0000}"/>
    <cellStyle name="S6 22" xfId="3372" xr:uid="{00000000-0005-0000-0000-0000570E0000}"/>
    <cellStyle name="S6 23" xfId="3373" xr:uid="{00000000-0005-0000-0000-0000580E0000}"/>
    <cellStyle name="S6 24" xfId="3374" xr:uid="{00000000-0005-0000-0000-0000590E0000}"/>
    <cellStyle name="S6 25" xfId="3375" xr:uid="{00000000-0005-0000-0000-00005A0E0000}"/>
    <cellStyle name="S6 26" xfId="3376" xr:uid="{00000000-0005-0000-0000-00005B0E0000}"/>
    <cellStyle name="S6 27" xfId="3377" xr:uid="{00000000-0005-0000-0000-00005C0E0000}"/>
    <cellStyle name="S6 28" xfId="3378" xr:uid="{00000000-0005-0000-0000-00005D0E0000}"/>
    <cellStyle name="S6 29" xfId="3379" xr:uid="{00000000-0005-0000-0000-00005E0E0000}"/>
    <cellStyle name="S6 3" xfId="3380" xr:uid="{00000000-0005-0000-0000-00005F0E0000}"/>
    <cellStyle name="S6 30" xfId="3381" xr:uid="{00000000-0005-0000-0000-0000600E0000}"/>
    <cellStyle name="S6 31" xfId="3382" xr:uid="{00000000-0005-0000-0000-0000610E0000}"/>
    <cellStyle name="S6 32" xfId="3383" xr:uid="{00000000-0005-0000-0000-0000620E0000}"/>
    <cellStyle name="S6 33" xfId="3384" xr:uid="{00000000-0005-0000-0000-0000630E0000}"/>
    <cellStyle name="S6 34" xfId="3385" xr:uid="{00000000-0005-0000-0000-0000640E0000}"/>
    <cellStyle name="S6 35" xfId="3386" xr:uid="{00000000-0005-0000-0000-0000650E0000}"/>
    <cellStyle name="S6 36" xfId="3387" xr:uid="{00000000-0005-0000-0000-0000660E0000}"/>
    <cellStyle name="S6 37" xfId="3388" xr:uid="{00000000-0005-0000-0000-0000670E0000}"/>
    <cellStyle name="S6 38" xfId="3389" xr:uid="{00000000-0005-0000-0000-0000680E0000}"/>
    <cellStyle name="S6 39" xfId="3390" xr:uid="{00000000-0005-0000-0000-0000690E0000}"/>
    <cellStyle name="S6 4" xfId="3391" xr:uid="{00000000-0005-0000-0000-00006A0E0000}"/>
    <cellStyle name="S6 40" xfId="3392" xr:uid="{00000000-0005-0000-0000-00006B0E0000}"/>
    <cellStyle name="S6 41" xfId="3393" xr:uid="{00000000-0005-0000-0000-00006C0E0000}"/>
    <cellStyle name="S6 42" xfId="3394" xr:uid="{00000000-0005-0000-0000-00006D0E0000}"/>
    <cellStyle name="S6 43" xfId="3395" xr:uid="{00000000-0005-0000-0000-00006E0E0000}"/>
    <cellStyle name="S6 44" xfId="3396" xr:uid="{00000000-0005-0000-0000-00006F0E0000}"/>
    <cellStyle name="S6 45" xfId="3397" xr:uid="{00000000-0005-0000-0000-0000700E0000}"/>
    <cellStyle name="S6 46" xfId="3398" xr:uid="{00000000-0005-0000-0000-0000710E0000}"/>
    <cellStyle name="S6 47" xfId="3399" xr:uid="{00000000-0005-0000-0000-0000720E0000}"/>
    <cellStyle name="S6 48" xfId="3400" xr:uid="{00000000-0005-0000-0000-0000730E0000}"/>
    <cellStyle name="S6 49" xfId="3401" xr:uid="{00000000-0005-0000-0000-0000740E0000}"/>
    <cellStyle name="S6 5" xfId="3402" xr:uid="{00000000-0005-0000-0000-0000750E0000}"/>
    <cellStyle name="S6 50" xfId="3403" xr:uid="{00000000-0005-0000-0000-0000760E0000}"/>
    <cellStyle name="S6 51" xfId="3404" xr:uid="{00000000-0005-0000-0000-0000770E0000}"/>
    <cellStyle name="S6 52" xfId="3405" xr:uid="{00000000-0005-0000-0000-0000780E0000}"/>
    <cellStyle name="S6 53" xfId="3406" xr:uid="{00000000-0005-0000-0000-0000790E0000}"/>
    <cellStyle name="S6 54" xfId="3407" xr:uid="{00000000-0005-0000-0000-00007A0E0000}"/>
    <cellStyle name="S6 55" xfId="3408" xr:uid="{00000000-0005-0000-0000-00007B0E0000}"/>
    <cellStyle name="S6 56" xfId="3409" xr:uid="{00000000-0005-0000-0000-00007C0E0000}"/>
    <cellStyle name="S6 57" xfId="3410" xr:uid="{00000000-0005-0000-0000-00007D0E0000}"/>
    <cellStyle name="S6 58" xfId="3411" xr:uid="{00000000-0005-0000-0000-00007E0E0000}"/>
    <cellStyle name="S6 59" xfId="3412" xr:uid="{00000000-0005-0000-0000-00007F0E0000}"/>
    <cellStyle name="S6 6" xfId="3413" xr:uid="{00000000-0005-0000-0000-0000800E0000}"/>
    <cellStyle name="S6 60" xfId="3414" xr:uid="{00000000-0005-0000-0000-0000810E0000}"/>
    <cellStyle name="S6 61" xfId="3415" xr:uid="{00000000-0005-0000-0000-0000820E0000}"/>
    <cellStyle name="S6 62" xfId="3416" xr:uid="{00000000-0005-0000-0000-0000830E0000}"/>
    <cellStyle name="S6 63" xfId="3417" xr:uid="{00000000-0005-0000-0000-0000840E0000}"/>
    <cellStyle name="S6 64" xfId="3418" xr:uid="{00000000-0005-0000-0000-0000850E0000}"/>
    <cellStyle name="S6 65" xfId="3419" xr:uid="{00000000-0005-0000-0000-0000860E0000}"/>
    <cellStyle name="S6 66" xfId="3420" xr:uid="{00000000-0005-0000-0000-0000870E0000}"/>
    <cellStyle name="S6 67" xfId="3421" xr:uid="{00000000-0005-0000-0000-0000880E0000}"/>
    <cellStyle name="S6 68" xfId="3422" xr:uid="{00000000-0005-0000-0000-0000890E0000}"/>
    <cellStyle name="S6 69" xfId="3423" xr:uid="{00000000-0005-0000-0000-00008A0E0000}"/>
    <cellStyle name="S6 7" xfId="3424" xr:uid="{00000000-0005-0000-0000-00008B0E0000}"/>
    <cellStyle name="S6 70" xfId="3425" xr:uid="{00000000-0005-0000-0000-00008C0E0000}"/>
    <cellStyle name="S6 71" xfId="3426" xr:uid="{00000000-0005-0000-0000-00008D0E0000}"/>
    <cellStyle name="S6 72" xfId="3427" xr:uid="{00000000-0005-0000-0000-00008E0E0000}"/>
    <cellStyle name="S6 73" xfId="3428" xr:uid="{00000000-0005-0000-0000-00008F0E0000}"/>
    <cellStyle name="S6 74" xfId="3429" xr:uid="{00000000-0005-0000-0000-0000900E0000}"/>
    <cellStyle name="S6 75" xfId="3430" xr:uid="{00000000-0005-0000-0000-0000910E0000}"/>
    <cellStyle name="S6 76" xfId="3431" xr:uid="{00000000-0005-0000-0000-0000920E0000}"/>
    <cellStyle name="S6 77" xfId="3432" xr:uid="{00000000-0005-0000-0000-0000930E0000}"/>
    <cellStyle name="S6 78" xfId="3433" xr:uid="{00000000-0005-0000-0000-0000940E0000}"/>
    <cellStyle name="S6 79" xfId="3434" xr:uid="{00000000-0005-0000-0000-0000950E0000}"/>
    <cellStyle name="S6 8" xfId="3435" xr:uid="{00000000-0005-0000-0000-0000960E0000}"/>
    <cellStyle name="S6 80" xfId="3436" xr:uid="{00000000-0005-0000-0000-0000970E0000}"/>
    <cellStyle name="S6 81" xfId="3437" xr:uid="{00000000-0005-0000-0000-0000980E0000}"/>
    <cellStyle name="S6 82" xfId="3438" xr:uid="{00000000-0005-0000-0000-0000990E0000}"/>
    <cellStyle name="S6 83" xfId="3439" xr:uid="{00000000-0005-0000-0000-00009A0E0000}"/>
    <cellStyle name="S6 84" xfId="3440" xr:uid="{00000000-0005-0000-0000-00009B0E0000}"/>
    <cellStyle name="S6 85" xfId="3441" xr:uid="{00000000-0005-0000-0000-00009C0E0000}"/>
    <cellStyle name="S6 86" xfId="3442" xr:uid="{00000000-0005-0000-0000-00009D0E0000}"/>
    <cellStyle name="S6 87" xfId="3443" xr:uid="{00000000-0005-0000-0000-00009E0E0000}"/>
    <cellStyle name="S6 88" xfId="3444" xr:uid="{00000000-0005-0000-0000-00009F0E0000}"/>
    <cellStyle name="S6 9" xfId="3445" xr:uid="{00000000-0005-0000-0000-0000A00E0000}"/>
    <cellStyle name="S7" xfId="3446" xr:uid="{00000000-0005-0000-0000-0000A10E0000}"/>
    <cellStyle name="S7 10" xfId="3447" xr:uid="{00000000-0005-0000-0000-0000A20E0000}"/>
    <cellStyle name="S7 11" xfId="3448" xr:uid="{00000000-0005-0000-0000-0000A30E0000}"/>
    <cellStyle name="S7 12" xfId="3449" xr:uid="{00000000-0005-0000-0000-0000A40E0000}"/>
    <cellStyle name="S7 13" xfId="3450" xr:uid="{00000000-0005-0000-0000-0000A50E0000}"/>
    <cellStyle name="S7 14" xfId="3451" xr:uid="{00000000-0005-0000-0000-0000A60E0000}"/>
    <cellStyle name="S7 15" xfId="3452" xr:uid="{00000000-0005-0000-0000-0000A70E0000}"/>
    <cellStyle name="S7 16" xfId="3453" xr:uid="{00000000-0005-0000-0000-0000A80E0000}"/>
    <cellStyle name="S7 17" xfId="3454" xr:uid="{00000000-0005-0000-0000-0000A90E0000}"/>
    <cellStyle name="S7 18" xfId="3455" xr:uid="{00000000-0005-0000-0000-0000AA0E0000}"/>
    <cellStyle name="S7 19" xfId="3456" xr:uid="{00000000-0005-0000-0000-0000AB0E0000}"/>
    <cellStyle name="S7 2" xfId="3457" xr:uid="{00000000-0005-0000-0000-0000AC0E0000}"/>
    <cellStyle name="S7 20" xfId="3458" xr:uid="{00000000-0005-0000-0000-0000AD0E0000}"/>
    <cellStyle name="S7 21" xfId="3459" xr:uid="{00000000-0005-0000-0000-0000AE0E0000}"/>
    <cellStyle name="S7 22" xfId="3460" xr:uid="{00000000-0005-0000-0000-0000AF0E0000}"/>
    <cellStyle name="S7 23" xfId="3461" xr:uid="{00000000-0005-0000-0000-0000B00E0000}"/>
    <cellStyle name="S7 24" xfId="3462" xr:uid="{00000000-0005-0000-0000-0000B10E0000}"/>
    <cellStyle name="S7 25" xfId="3463" xr:uid="{00000000-0005-0000-0000-0000B20E0000}"/>
    <cellStyle name="S7 26" xfId="3464" xr:uid="{00000000-0005-0000-0000-0000B30E0000}"/>
    <cellStyle name="S7 27" xfId="3465" xr:uid="{00000000-0005-0000-0000-0000B40E0000}"/>
    <cellStyle name="S7 28" xfId="3466" xr:uid="{00000000-0005-0000-0000-0000B50E0000}"/>
    <cellStyle name="S7 29" xfId="3467" xr:uid="{00000000-0005-0000-0000-0000B60E0000}"/>
    <cellStyle name="S7 3" xfId="3468" xr:uid="{00000000-0005-0000-0000-0000B70E0000}"/>
    <cellStyle name="S7 30" xfId="3469" xr:uid="{00000000-0005-0000-0000-0000B80E0000}"/>
    <cellStyle name="S7 31" xfId="3470" xr:uid="{00000000-0005-0000-0000-0000B90E0000}"/>
    <cellStyle name="S7 32" xfId="3471" xr:uid="{00000000-0005-0000-0000-0000BA0E0000}"/>
    <cellStyle name="S7 33" xfId="3472" xr:uid="{00000000-0005-0000-0000-0000BB0E0000}"/>
    <cellStyle name="S7 34" xfId="3473" xr:uid="{00000000-0005-0000-0000-0000BC0E0000}"/>
    <cellStyle name="S7 35" xfId="3474" xr:uid="{00000000-0005-0000-0000-0000BD0E0000}"/>
    <cellStyle name="S7 36" xfId="3475" xr:uid="{00000000-0005-0000-0000-0000BE0E0000}"/>
    <cellStyle name="S7 37" xfId="3476" xr:uid="{00000000-0005-0000-0000-0000BF0E0000}"/>
    <cellStyle name="S7 38" xfId="3477" xr:uid="{00000000-0005-0000-0000-0000C00E0000}"/>
    <cellStyle name="S7 39" xfId="3478" xr:uid="{00000000-0005-0000-0000-0000C10E0000}"/>
    <cellStyle name="S7 4" xfId="3479" xr:uid="{00000000-0005-0000-0000-0000C20E0000}"/>
    <cellStyle name="S7 40" xfId="3480" xr:uid="{00000000-0005-0000-0000-0000C30E0000}"/>
    <cellStyle name="S7 41" xfId="3481" xr:uid="{00000000-0005-0000-0000-0000C40E0000}"/>
    <cellStyle name="S7 42" xfId="3482" xr:uid="{00000000-0005-0000-0000-0000C50E0000}"/>
    <cellStyle name="S7 43" xfId="3483" xr:uid="{00000000-0005-0000-0000-0000C60E0000}"/>
    <cellStyle name="S7 44" xfId="3484" xr:uid="{00000000-0005-0000-0000-0000C70E0000}"/>
    <cellStyle name="S7 45" xfId="3485" xr:uid="{00000000-0005-0000-0000-0000C80E0000}"/>
    <cellStyle name="S7 46" xfId="3486" xr:uid="{00000000-0005-0000-0000-0000C90E0000}"/>
    <cellStyle name="S7 47" xfId="3487" xr:uid="{00000000-0005-0000-0000-0000CA0E0000}"/>
    <cellStyle name="S7 48" xfId="3488" xr:uid="{00000000-0005-0000-0000-0000CB0E0000}"/>
    <cellStyle name="S7 49" xfId="3489" xr:uid="{00000000-0005-0000-0000-0000CC0E0000}"/>
    <cellStyle name="S7 5" xfId="3490" xr:uid="{00000000-0005-0000-0000-0000CD0E0000}"/>
    <cellStyle name="S7 50" xfId="3491" xr:uid="{00000000-0005-0000-0000-0000CE0E0000}"/>
    <cellStyle name="S7 51" xfId="3492" xr:uid="{00000000-0005-0000-0000-0000CF0E0000}"/>
    <cellStyle name="S7 52" xfId="3493" xr:uid="{00000000-0005-0000-0000-0000D00E0000}"/>
    <cellStyle name="S7 53" xfId="3494" xr:uid="{00000000-0005-0000-0000-0000D10E0000}"/>
    <cellStyle name="S7 54" xfId="3495" xr:uid="{00000000-0005-0000-0000-0000D20E0000}"/>
    <cellStyle name="S7 55" xfId="3496" xr:uid="{00000000-0005-0000-0000-0000D30E0000}"/>
    <cellStyle name="S7 56" xfId="3497" xr:uid="{00000000-0005-0000-0000-0000D40E0000}"/>
    <cellStyle name="S7 57" xfId="3498" xr:uid="{00000000-0005-0000-0000-0000D50E0000}"/>
    <cellStyle name="S7 58" xfId="3499" xr:uid="{00000000-0005-0000-0000-0000D60E0000}"/>
    <cellStyle name="S7 59" xfId="3500" xr:uid="{00000000-0005-0000-0000-0000D70E0000}"/>
    <cellStyle name="S7 6" xfId="3501" xr:uid="{00000000-0005-0000-0000-0000D80E0000}"/>
    <cellStyle name="S7 60" xfId="3502" xr:uid="{00000000-0005-0000-0000-0000D90E0000}"/>
    <cellStyle name="S7 61" xfId="3503" xr:uid="{00000000-0005-0000-0000-0000DA0E0000}"/>
    <cellStyle name="S7 62" xfId="3504" xr:uid="{00000000-0005-0000-0000-0000DB0E0000}"/>
    <cellStyle name="S7 63" xfId="3505" xr:uid="{00000000-0005-0000-0000-0000DC0E0000}"/>
    <cellStyle name="S7 64" xfId="3506" xr:uid="{00000000-0005-0000-0000-0000DD0E0000}"/>
    <cellStyle name="S7 65" xfId="3507" xr:uid="{00000000-0005-0000-0000-0000DE0E0000}"/>
    <cellStyle name="S7 66" xfId="3508" xr:uid="{00000000-0005-0000-0000-0000DF0E0000}"/>
    <cellStyle name="S7 67" xfId="3509" xr:uid="{00000000-0005-0000-0000-0000E00E0000}"/>
    <cellStyle name="S7 68" xfId="3510" xr:uid="{00000000-0005-0000-0000-0000E10E0000}"/>
    <cellStyle name="S7 69" xfId="3511" xr:uid="{00000000-0005-0000-0000-0000E20E0000}"/>
    <cellStyle name="S7 7" xfId="3512" xr:uid="{00000000-0005-0000-0000-0000E30E0000}"/>
    <cellStyle name="S7 70" xfId="3513" xr:uid="{00000000-0005-0000-0000-0000E40E0000}"/>
    <cellStyle name="S7 71" xfId="3514" xr:uid="{00000000-0005-0000-0000-0000E50E0000}"/>
    <cellStyle name="S7 72" xfId="3515" xr:uid="{00000000-0005-0000-0000-0000E60E0000}"/>
    <cellStyle name="S7 73" xfId="3516" xr:uid="{00000000-0005-0000-0000-0000E70E0000}"/>
    <cellStyle name="S7 74" xfId="3517" xr:uid="{00000000-0005-0000-0000-0000E80E0000}"/>
    <cellStyle name="S7 75" xfId="3518" xr:uid="{00000000-0005-0000-0000-0000E90E0000}"/>
    <cellStyle name="S7 76" xfId="3519" xr:uid="{00000000-0005-0000-0000-0000EA0E0000}"/>
    <cellStyle name="S7 77" xfId="3520" xr:uid="{00000000-0005-0000-0000-0000EB0E0000}"/>
    <cellStyle name="S7 78" xfId="3521" xr:uid="{00000000-0005-0000-0000-0000EC0E0000}"/>
    <cellStyle name="S7 79" xfId="3522" xr:uid="{00000000-0005-0000-0000-0000ED0E0000}"/>
    <cellStyle name="S7 8" xfId="3523" xr:uid="{00000000-0005-0000-0000-0000EE0E0000}"/>
    <cellStyle name="S7 80" xfId="3524" xr:uid="{00000000-0005-0000-0000-0000EF0E0000}"/>
    <cellStyle name="S7 81" xfId="3525" xr:uid="{00000000-0005-0000-0000-0000F00E0000}"/>
    <cellStyle name="S7 82" xfId="3526" xr:uid="{00000000-0005-0000-0000-0000F10E0000}"/>
    <cellStyle name="S7 83" xfId="3527" xr:uid="{00000000-0005-0000-0000-0000F20E0000}"/>
    <cellStyle name="S7 84" xfId="3528" xr:uid="{00000000-0005-0000-0000-0000F30E0000}"/>
    <cellStyle name="S7 85" xfId="3529" xr:uid="{00000000-0005-0000-0000-0000F40E0000}"/>
    <cellStyle name="S7 86" xfId="3530" xr:uid="{00000000-0005-0000-0000-0000F50E0000}"/>
    <cellStyle name="S7 87" xfId="3531" xr:uid="{00000000-0005-0000-0000-0000F60E0000}"/>
    <cellStyle name="S7 88" xfId="3532" xr:uid="{00000000-0005-0000-0000-0000F70E0000}"/>
    <cellStyle name="S7 89" xfId="3533" xr:uid="{00000000-0005-0000-0000-0000F80E0000}"/>
    <cellStyle name="S7 9" xfId="3534" xr:uid="{00000000-0005-0000-0000-0000F90E0000}"/>
    <cellStyle name="S8" xfId="3535" xr:uid="{00000000-0005-0000-0000-0000FA0E0000}"/>
    <cellStyle name="S8 10" xfId="3536" xr:uid="{00000000-0005-0000-0000-0000FB0E0000}"/>
    <cellStyle name="S8 11" xfId="3537" xr:uid="{00000000-0005-0000-0000-0000FC0E0000}"/>
    <cellStyle name="S8 12" xfId="3538" xr:uid="{00000000-0005-0000-0000-0000FD0E0000}"/>
    <cellStyle name="S8 13" xfId="3539" xr:uid="{00000000-0005-0000-0000-0000FE0E0000}"/>
    <cellStyle name="S8 14" xfId="3540" xr:uid="{00000000-0005-0000-0000-0000FF0E0000}"/>
    <cellStyle name="S8 15" xfId="3541" xr:uid="{00000000-0005-0000-0000-0000000F0000}"/>
    <cellStyle name="S8 16" xfId="3542" xr:uid="{00000000-0005-0000-0000-0000010F0000}"/>
    <cellStyle name="S8 17" xfId="3543" xr:uid="{00000000-0005-0000-0000-0000020F0000}"/>
    <cellStyle name="S8 18" xfId="3544" xr:uid="{00000000-0005-0000-0000-0000030F0000}"/>
    <cellStyle name="S8 19" xfId="3545" xr:uid="{00000000-0005-0000-0000-0000040F0000}"/>
    <cellStyle name="S8 2" xfId="3546" xr:uid="{00000000-0005-0000-0000-0000050F0000}"/>
    <cellStyle name="S8 20" xfId="3547" xr:uid="{00000000-0005-0000-0000-0000060F0000}"/>
    <cellStyle name="S8 21" xfId="3548" xr:uid="{00000000-0005-0000-0000-0000070F0000}"/>
    <cellStyle name="S8 22" xfId="3549" xr:uid="{00000000-0005-0000-0000-0000080F0000}"/>
    <cellStyle name="S8 23" xfId="3550" xr:uid="{00000000-0005-0000-0000-0000090F0000}"/>
    <cellStyle name="S8 24" xfId="3551" xr:uid="{00000000-0005-0000-0000-00000A0F0000}"/>
    <cellStyle name="S8 25" xfId="3552" xr:uid="{00000000-0005-0000-0000-00000B0F0000}"/>
    <cellStyle name="S8 26" xfId="3553" xr:uid="{00000000-0005-0000-0000-00000C0F0000}"/>
    <cellStyle name="S8 27" xfId="3554" xr:uid="{00000000-0005-0000-0000-00000D0F0000}"/>
    <cellStyle name="S8 28" xfId="3555" xr:uid="{00000000-0005-0000-0000-00000E0F0000}"/>
    <cellStyle name="S8 29" xfId="3556" xr:uid="{00000000-0005-0000-0000-00000F0F0000}"/>
    <cellStyle name="S8 3" xfId="3557" xr:uid="{00000000-0005-0000-0000-0000100F0000}"/>
    <cellStyle name="S8 30" xfId="3558" xr:uid="{00000000-0005-0000-0000-0000110F0000}"/>
    <cellStyle name="S8 31" xfId="3559" xr:uid="{00000000-0005-0000-0000-0000120F0000}"/>
    <cellStyle name="S8 32" xfId="3560" xr:uid="{00000000-0005-0000-0000-0000130F0000}"/>
    <cellStyle name="S8 33" xfId="3561" xr:uid="{00000000-0005-0000-0000-0000140F0000}"/>
    <cellStyle name="S8 34" xfId="3562" xr:uid="{00000000-0005-0000-0000-0000150F0000}"/>
    <cellStyle name="S8 35" xfId="3563" xr:uid="{00000000-0005-0000-0000-0000160F0000}"/>
    <cellStyle name="S8 36" xfId="3564" xr:uid="{00000000-0005-0000-0000-0000170F0000}"/>
    <cellStyle name="S8 37" xfId="3565" xr:uid="{00000000-0005-0000-0000-0000180F0000}"/>
    <cellStyle name="S8 38" xfId="3566" xr:uid="{00000000-0005-0000-0000-0000190F0000}"/>
    <cellStyle name="S8 39" xfId="3567" xr:uid="{00000000-0005-0000-0000-00001A0F0000}"/>
    <cellStyle name="S8 4" xfId="3568" xr:uid="{00000000-0005-0000-0000-00001B0F0000}"/>
    <cellStyle name="S8 40" xfId="3569" xr:uid="{00000000-0005-0000-0000-00001C0F0000}"/>
    <cellStyle name="S8 41" xfId="3570" xr:uid="{00000000-0005-0000-0000-00001D0F0000}"/>
    <cellStyle name="S8 42" xfId="3571" xr:uid="{00000000-0005-0000-0000-00001E0F0000}"/>
    <cellStyle name="S8 43" xfId="3572" xr:uid="{00000000-0005-0000-0000-00001F0F0000}"/>
    <cellStyle name="S8 44" xfId="3573" xr:uid="{00000000-0005-0000-0000-0000200F0000}"/>
    <cellStyle name="S8 45" xfId="3574" xr:uid="{00000000-0005-0000-0000-0000210F0000}"/>
    <cellStyle name="S8 46" xfId="3575" xr:uid="{00000000-0005-0000-0000-0000220F0000}"/>
    <cellStyle name="S8 47" xfId="3576" xr:uid="{00000000-0005-0000-0000-0000230F0000}"/>
    <cellStyle name="S8 48" xfId="3577" xr:uid="{00000000-0005-0000-0000-0000240F0000}"/>
    <cellStyle name="S8 49" xfId="3578" xr:uid="{00000000-0005-0000-0000-0000250F0000}"/>
    <cellStyle name="S8 5" xfId="3579" xr:uid="{00000000-0005-0000-0000-0000260F0000}"/>
    <cellStyle name="S8 50" xfId="3580" xr:uid="{00000000-0005-0000-0000-0000270F0000}"/>
    <cellStyle name="S8 51" xfId="3581" xr:uid="{00000000-0005-0000-0000-0000280F0000}"/>
    <cellStyle name="S8 52" xfId="3582" xr:uid="{00000000-0005-0000-0000-0000290F0000}"/>
    <cellStyle name="S8 53" xfId="3583" xr:uid="{00000000-0005-0000-0000-00002A0F0000}"/>
    <cellStyle name="S8 54" xfId="3584" xr:uid="{00000000-0005-0000-0000-00002B0F0000}"/>
    <cellStyle name="S8 55" xfId="3585" xr:uid="{00000000-0005-0000-0000-00002C0F0000}"/>
    <cellStyle name="S8 56" xfId="3586" xr:uid="{00000000-0005-0000-0000-00002D0F0000}"/>
    <cellStyle name="S8 57" xfId="3587" xr:uid="{00000000-0005-0000-0000-00002E0F0000}"/>
    <cellStyle name="S8 58" xfId="3588" xr:uid="{00000000-0005-0000-0000-00002F0F0000}"/>
    <cellStyle name="S8 59" xfId="3589" xr:uid="{00000000-0005-0000-0000-0000300F0000}"/>
    <cellStyle name="S8 6" xfId="3590" xr:uid="{00000000-0005-0000-0000-0000310F0000}"/>
    <cellStyle name="S8 60" xfId="3591" xr:uid="{00000000-0005-0000-0000-0000320F0000}"/>
    <cellStyle name="S8 61" xfId="3592" xr:uid="{00000000-0005-0000-0000-0000330F0000}"/>
    <cellStyle name="S8 62" xfId="3593" xr:uid="{00000000-0005-0000-0000-0000340F0000}"/>
    <cellStyle name="S8 63" xfId="3594" xr:uid="{00000000-0005-0000-0000-0000350F0000}"/>
    <cellStyle name="S8 64" xfId="3595" xr:uid="{00000000-0005-0000-0000-0000360F0000}"/>
    <cellStyle name="S8 65" xfId="3596" xr:uid="{00000000-0005-0000-0000-0000370F0000}"/>
    <cellStyle name="S8 66" xfId="3597" xr:uid="{00000000-0005-0000-0000-0000380F0000}"/>
    <cellStyle name="S8 67" xfId="3598" xr:uid="{00000000-0005-0000-0000-0000390F0000}"/>
    <cellStyle name="S8 68" xfId="3599" xr:uid="{00000000-0005-0000-0000-00003A0F0000}"/>
    <cellStyle name="S8 69" xfId="3600" xr:uid="{00000000-0005-0000-0000-00003B0F0000}"/>
    <cellStyle name="S8 7" xfId="3601" xr:uid="{00000000-0005-0000-0000-00003C0F0000}"/>
    <cellStyle name="S8 70" xfId="3602" xr:uid="{00000000-0005-0000-0000-00003D0F0000}"/>
    <cellStyle name="S8 71" xfId="3603" xr:uid="{00000000-0005-0000-0000-00003E0F0000}"/>
    <cellStyle name="S8 72" xfId="3604" xr:uid="{00000000-0005-0000-0000-00003F0F0000}"/>
    <cellStyle name="S8 73" xfId="3605" xr:uid="{00000000-0005-0000-0000-0000400F0000}"/>
    <cellStyle name="S8 74" xfId="3606" xr:uid="{00000000-0005-0000-0000-0000410F0000}"/>
    <cellStyle name="S8 75" xfId="3607" xr:uid="{00000000-0005-0000-0000-0000420F0000}"/>
    <cellStyle name="S8 76" xfId="3608" xr:uid="{00000000-0005-0000-0000-0000430F0000}"/>
    <cellStyle name="S8 77" xfId="3609" xr:uid="{00000000-0005-0000-0000-0000440F0000}"/>
    <cellStyle name="S8 78" xfId="3610" xr:uid="{00000000-0005-0000-0000-0000450F0000}"/>
    <cellStyle name="S8 79" xfId="3611" xr:uid="{00000000-0005-0000-0000-0000460F0000}"/>
    <cellStyle name="S8 8" xfId="3612" xr:uid="{00000000-0005-0000-0000-0000470F0000}"/>
    <cellStyle name="S8 80" xfId="3613" xr:uid="{00000000-0005-0000-0000-0000480F0000}"/>
    <cellStyle name="S8 81" xfId="3614" xr:uid="{00000000-0005-0000-0000-0000490F0000}"/>
    <cellStyle name="S8 82" xfId="3615" xr:uid="{00000000-0005-0000-0000-00004A0F0000}"/>
    <cellStyle name="S8 83" xfId="3616" xr:uid="{00000000-0005-0000-0000-00004B0F0000}"/>
    <cellStyle name="S8 84" xfId="3617" xr:uid="{00000000-0005-0000-0000-00004C0F0000}"/>
    <cellStyle name="S8 85" xfId="3618" xr:uid="{00000000-0005-0000-0000-00004D0F0000}"/>
    <cellStyle name="S8 86" xfId="3619" xr:uid="{00000000-0005-0000-0000-00004E0F0000}"/>
    <cellStyle name="S8 87" xfId="3620" xr:uid="{00000000-0005-0000-0000-00004F0F0000}"/>
    <cellStyle name="S8 88" xfId="3621" xr:uid="{00000000-0005-0000-0000-0000500F0000}"/>
    <cellStyle name="S8 89" xfId="3622" xr:uid="{00000000-0005-0000-0000-0000510F0000}"/>
    <cellStyle name="S8 9" xfId="3623" xr:uid="{00000000-0005-0000-0000-0000520F0000}"/>
    <cellStyle name="S9" xfId="3624" xr:uid="{00000000-0005-0000-0000-0000530F0000}"/>
    <cellStyle name="S9 10" xfId="3625" xr:uid="{00000000-0005-0000-0000-0000540F0000}"/>
    <cellStyle name="S9 11" xfId="3626" xr:uid="{00000000-0005-0000-0000-0000550F0000}"/>
    <cellStyle name="S9 12" xfId="3627" xr:uid="{00000000-0005-0000-0000-0000560F0000}"/>
    <cellStyle name="S9 13" xfId="3628" xr:uid="{00000000-0005-0000-0000-0000570F0000}"/>
    <cellStyle name="S9 14" xfId="3629" xr:uid="{00000000-0005-0000-0000-0000580F0000}"/>
    <cellStyle name="S9 15" xfId="3630" xr:uid="{00000000-0005-0000-0000-0000590F0000}"/>
    <cellStyle name="S9 16" xfId="3631" xr:uid="{00000000-0005-0000-0000-00005A0F0000}"/>
    <cellStyle name="S9 17" xfId="3632" xr:uid="{00000000-0005-0000-0000-00005B0F0000}"/>
    <cellStyle name="S9 18" xfId="3633" xr:uid="{00000000-0005-0000-0000-00005C0F0000}"/>
    <cellStyle name="S9 19" xfId="3634" xr:uid="{00000000-0005-0000-0000-00005D0F0000}"/>
    <cellStyle name="S9 2" xfId="3635" xr:uid="{00000000-0005-0000-0000-00005E0F0000}"/>
    <cellStyle name="S9 20" xfId="3636" xr:uid="{00000000-0005-0000-0000-00005F0F0000}"/>
    <cellStyle name="S9 21" xfId="3637" xr:uid="{00000000-0005-0000-0000-0000600F0000}"/>
    <cellStyle name="S9 22" xfId="3638" xr:uid="{00000000-0005-0000-0000-0000610F0000}"/>
    <cellStyle name="S9 23" xfId="3639" xr:uid="{00000000-0005-0000-0000-0000620F0000}"/>
    <cellStyle name="S9 24" xfId="3640" xr:uid="{00000000-0005-0000-0000-0000630F0000}"/>
    <cellStyle name="S9 25" xfId="3641" xr:uid="{00000000-0005-0000-0000-0000640F0000}"/>
    <cellStyle name="S9 26" xfId="3642" xr:uid="{00000000-0005-0000-0000-0000650F0000}"/>
    <cellStyle name="S9 27" xfId="3643" xr:uid="{00000000-0005-0000-0000-0000660F0000}"/>
    <cellStyle name="S9 28" xfId="3644" xr:uid="{00000000-0005-0000-0000-0000670F0000}"/>
    <cellStyle name="S9 29" xfId="3645" xr:uid="{00000000-0005-0000-0000-0000680F0000}"/>
    <cellStyle name="S9 3" xfId="3646" xr:uid="{00000000-0005-0000-0000-0000690F0000}"/>
    <cellStyle name="S9 30" xfId="3647" xr:uid="{00000000-0005-0000-0000-00006A0F0000}"/>
    <cellStyle name="S9 31" xfId="3648" xr:uid="{00000000-0005-0000-0000-00006B0F0000}"/>
    <cellStyle name="S9 32" xfId="3649" xr:uid="{00000000-0005-0000-0000-00006C0F0000}"/>
    <cellStyle name="S9 33" xfId="3650" xr:uid="{00000000-0005-0000-0000-00006D0F0000}"/>
    <cellStyle name="S9 34" xfId="3651" xr:uid="{00000000-0005-0000-0000-00006E0F0000}"/>
    <cellStyle name="S9 35" xfId="3652" xr:uid="{00000000-0005-0000-0000-00006F0F0000}"/>
    <cellStyle name="S9 36" xfId="3653" xr:uid="{00000000-0005-0000-0000-0000700F0000}"/>
    <cellStyle name="S9 37" xfId="3654" xr:uid="{00000000-0005-0000-0000-0000710F0000}"/>
    <cellStyle name="S9 38" xfId="3655" xr:uid="{00000000-0005-0000-0000-0000720F0000}"/>
    <cellStyle name="S9 39" xfId="3656" xr:uid="{00000000-0005-0000-0000-0000730F0000}"/>
    <cellStyle name="S9 4" xfId="3657" xr:uid="{00000000-0005-0000-0000-0000740F0000}"/>
    <cellStyle name="S9 40" xfId="3658" xr:uid="{00000000-0005-0000-0000-0000750F0000}"/>
    <cellStyle name="S9 41" xfId="3659" xr:uid="{00000000-0005-0000-0000-0000760F0000}"/>
    <cellStyle name="S9 42" xfId="3660" xr:uid="{00000000-0005-0000-0000-0000770F0000}"/>
    <cellStyle name="S9 43" xfId="3661" xr:uid="{00000000-0005-0000-0000-0000780F0000}"/>
    <cellStyle name="S9 44" xfId="3662" xr:uid="{00000000-0005-0000-0000-0000790F0000}"/>
    <cellStyle name="S9 45" xfId="3663" xr:uid="{00000000-0005-0000-0000-00007A0F0000}"/>
    <cellStyle name="S9 46" xfId="3664" xr:uid="{00000000-0005-0000-0000-00007B0F0000}"/>
    <cellStyle name="S9 47" xfId="3665" xr:uid="{00000000-0005-0000-0000-00007C0F0000}"/>
    <cellStyle name="S9 48" xfId="3666" xr:uid="{00000000-0005-0000-0000-00007D0F0000}"/>
    <cellStyle name="S9 49" xfId="3667" xr:uid="{00000000-0005-0000-0000-00007E0F0000}"/>
    <cellStyle name="S9 5" xfId="3668" xr:uid="{00000000-0005-0000-0000-00007F0F0000}"/>
    <cellStyle name="S9 50" xfId="3669" xr:uid="{00000000-0005-0000-0000-0000800F0000}"/>
    <cellStyle name="S9 6" xfId="3670" xr:uid="{00000000-0005-0000-0000-0000810F0000}"/>
    <cellStyle name="S9 7" xfId="3671" xr:uid="{00000000-0005-0000-0000-0000820F0000}"/>
    <cellStyle name="S9 8" xfId="3672" xr:uid="{00000000-0005-0000-0000-0000830F0000}"/>
    <cellStyle name="S9 9" xfId="3673" xr:uid="{00000000-0005-0000-0000-0000840F0000}"/>
    <cellStyle name="SAPBEXaggData" xfId="3674" xr:uid="{00000000-0005-0000-0000-0000850F0000}"/>
    <cellStyle name="SAPBEXaggDataEmph" xfId="3675" xr:uid="{00000000-0005-0000-0000-0000860F0000}"/>
    <cellStyle name="SAPBEXaggItem" xfId="3676" xr:uid="{00000000-0005-0000-0000-0000870F0000}"/>
    <cellStyle name="SAPBEXchaText" xfId="3677" xr:uid="{00000000-0005-0000-0000-0000880F0000}"/>
    <cellStyle name="SAPBEXexcBad7" xfId="3678" xr:uid="{00000000-0005-0000-0000-0000890F0000}"/>
    <cellStyle name="SAPBEXexcBad8" xfId="3679" xr:uid="{00000000-0005-0000-0000-00008A0F0000}"/>
    <cellStyle name="SAPBEXexcBad9" xfId="3680" xr:uid="{00000000-0005-0000-0000-00008B0F0000}"/>
    <cellStyle name="SAPBEXexcCritical4" xfId="3681" xr:uid="{00000000-0005-0000-0000-00008C0F0000}"/>
    <cellStyle name="SAPBEXexcCritical5" xfId="3682" xr:uid="{00000000-0005-0000-0000-00008D0F0000}"/>
    <cellStyle name="SAPBEXexcCritical6" xfId="3683" xr:uid="{00000000-0005-0000-0000-00008E0F0000}"/>
    <cellStyle name="SAPBEXexcGood1" xfId="3684" xr:uid="{00000000-0005-0000-0000-00008F0F0000}"/>
    <cellStyle name="SAPBEXexcGood2" xfId="3685" xr:uid="{00000000-0005-0000-0000-0000900F0000}"/>
    <cellStyle name="SAPBEXexcGood3" xfId="3686" xr:uid="{00000000-0005-0000-0000-0000910F0000}"/>
    <cellStyle name="SAPBEXfilterDrill" xfId="3687" xr:uid="{00000000-0005-0000-0000-0000920F0000}"/>
    <cellStyle name="SAPBEXfilterItem" xfId="3688" xr:uid="{00000000-0005-0000-0000-0000930F0000}"/>
    <cellStyle name="SAPBEXfilterText" xfId="3689" xr:uid="{00000000-0005-0000-0000-0000940F0000}"/>
    <cellStyle name="SAPBEXformats" xfId="3690" xr:uid="{00000000-0005-0000-0000-0000950F0000}"/>
    <cellStyle name="SAPBEXheaderItem" xfId="3691" xr:uid="{00000000-0005-0000-0000-0000960F0000}"/>
    <cellStyle name="SAPBEXheaderText" xfId="3692" xr:uid="{00000000-0005-0000-0000-0000970F0000}"/>
    <cellStyle name="SAPBEXresData" xfId="3693" xr:uid="{00000000-0005-0000-0000-0000980F0000}"/>
    <cellStyle name="SAPBEXresDataEmph" xfId="3694" xr:uid="{00000000-0005-0000-0000-0000990F0000}"/>
    <cellStyle name="SAPBEXresItem" xfId="3695" xr:uid="{00000000-0005-0000-0000-00009A0F0000}"/>
    <cellStyle name="SAPBEXstdData" xfId="3696" xr:uid="{00000000-0005-0000-0000-00009B0F0000}"/>
    <cellStyle name="SAPBEXstdDataEmph" xfId="3697" xr:uid="{00000000-0005-0000-0000-00009C0F0000}"/>
    <cellStyle name="SAPBEXstdItem" xfId="3698" xr:uid="{00000000-0005-0000-0000-00009D0F0000}"/>
    <cellStyle name="SAPBEXtitle" xfId="3699" xr:uid="{00000000-0005-0000-0000-00009E0F0000}"/>
    <cellStyle name="SAPBEXundefined" xfId="3700" xr:uid="{00000000-0005-0000-0000-00009F0F0000}"/>
    <cellStyle name="sbt2" xfId="3701" xr:uid="{00000000-0005-0000-0000-0000A00F0000}"/>
    <cellStyle name="Scores" xfId="3702" xr:uid="{00000000-0005-0000-0000-0000A10F0000}"/>
    <cellStyle name="Section Title" xfId="3703" xr:uid="{00000000-0005-0000-0000-0000A20F0000}"/>
    <cellStyle name="SEM-BPS-data" xfId="3704" xr:uid="{00000000-0005-0000-0000-0000A30F0000}"/>
    <cellStyle name="SEM-BPS-head" xfId="3705" xr:uid="{00000000-0005-0000-0000-0000A40F0000}"/>
    <cellStyle name="SEM-BPS-headdata" xfId="3706" xr:uid="{00000000-0005-0000-0000-0000A50F0000}"/>
    <cellStyle name="SEM-BPS-headkey" xfId="3707" xr:uid="{00000000-0005-0000-0000-0000A60F0000}"/>
    <cellStyle name="SEM-BPS-input-on" xfId="3708" xr:uid="{00000000-0005-0000-0000-0000A70F0000}"/>
    <cellStyle name="SEM-BPS-key" xfId="3709" xr:uid="{00000000-0005-0000-0000-0000A80F0000}"/>
    <cellStyle name="SEM-BPS-sub1" xfId="3710" xr:uid="{00000000-0005-0000-0000-0000A90F0000}"/>
    <cellStyle name="SEM-BPS-sub2" xfId="3711" xr:uid="{00000000-0005-0000-0000-0000AA0F0000}"/>
    <cellStyle name="SEM-BPS-total" xfId="3712" xr:uid="{00000000-0005-0000-0000-0000AB0F0000}"/>
    <cellStyle name="SHADEDSTORES" xfId="3713" xr:uid="{00000000-0005-0000-0000-0000AC0F0000}"/>
    <cellStyle name="Small Number" xfId="3714" xr:uid="{00000000-0005-0000-0000-0000AD0F0000}"/>
    <cellStyle name="Small Percentage" xfId="3715" xr:uid="{00000000-0005-0000-0000-0000AE0F0000}"/>
    <cellStyle name="specstores" xfId="3716" xr:uid="{00000000-0005-0000-0000-0000AF0F0000}"/>
    <cellStyle name="Standaard_03.2001 Maandfacturatie" xfId="3717" xr:uid="{00000000-0005-0000-0000-0000B00F0000}"/>
    <cellStyle name="Standard" xfId="3718" xr:uid="{00000000-0005-0000-0000-0000B10F0000}"/>
    <cellStyle name="Style 1" xfId="3719" xr:uid="{00000000-0005-0000-0000-0000B20F0000}"/>
    <cellStyle name="Style 1 2" xfId="3720" xr:uid="{00000000-0005-0000-0000-0000B30F0000}"/>
    <cellStyle name="subhead" xfId="3721" xr:uid="{00000000-0005-0000-0000-0000B40F0000}"/>
    <cellStyle name="Sub-Heading" xfId="3722" xr:uid="{00000000-0005-0000-0000-0000B50F0000}"/>
    <cellStyle name="subt1" xfId="3723" xr:uid="{00000000-0005-0000-0000-0000B60F0000}"/>
    <cellStyle name="Subtotal" xfId="3724" xr:uid="{00000000-0005-0000-0000-0000B70F0000}"/>
    <cellStyle name="Sub-Total" xfId="3725" xr:uid="{00000000-0005-0000-0000-0000B80F0000}"/>
    <cellStyle name="tabel" xfId="3726" xr:uid="{00000000-0005-0000-0000-0000B90F0000}"/>
    <cellStyle name="Table" xfId="3727" xr:uid="{00000000-0005-0000-0000-0000BA0F0000}"/>
    <cellStyle name="Table  - Style6" xfId="3728" xr:uid="{00000000-0005-0000-0000-0000BB0F0000}"/>
    <cellStyle name="TableHeader" xfId="3729" xr:uid="{00000000-0005-0000-0000-0000BC0F0000}"/>
    <cellStyle name="TaskTime" xfId="3730" xr:uid="{00000000-0005-0000-0000-0000BD0F0000}"/>
    <cellStyle name="TaskTime 2" xfId="4101" xr:uid="{00000000-0005-0000-0000-0000BE0F0000}"/>
    <cellStyle name="Text" xfId="3731" xr:uid="{00000000-0005-0000-0000-0000BF0F0000}"/>
    <cellStyle name="Text Indent A" xfId="3732" xr:uid="{00000000-0005-0000-0000-0000C00F0000}"/>
    <cellStyle name="Text Indent B" xfId="3733" xr:uid="{00000000-0005-0000-0000-0000C10F0000}"/>
    <cellStyle name="Text Indent C" xfId="3734" xr:uid="{00000000-0005-0000-0000-0000C20F0000}"/>
    <cellStyle name="Thousand" xfId="3735" xr:uid="{00000000-0005-0000-0000-0000C30F0000}"/>
    <cellStyle name="TickCheck" xfId="3736" xr:uid="{00000000-0005-0000-0000-0000C40F0000}"/>
    <cellStyle name="Titel 2" xfId="3737" xr:uid="{00000000-0005-0000-0000-0000C50F0000}"/>
    <cellStyle name="Title  - Style1" xfId="3738" xr:uid="{00000000-0005-0000-0000-0000C60F0000}"/>
    <cellStyle name="Title Heading" xfId="3739" xr:uid="{00000000-0005-0000-0000-0000C70F0000}"/>
    <cellStyle name="Title1" xfId="3740" xr:uid="{00000000-0005-0000-0000-0000C80F0000}"/>
    <cellStyle name="Title2" xfId="3741" xr:uid="{00000000-0005-0000-0000-0000C90F0000}"/>
    <cellStyle name="TotCol - Style5" xfId="3742" xr:uid="{00000000-0005-0000-0000-0000CA0F0000}"/>
    <cellStyle name="TotRow - Style4" xfId="3743" xr:uid="{00000000-0005-0000-0000-0000CB0F0000}"/>
    <cellStyle name="Tusental (0)_Blad1 (2)" xfId="3744" xr:uid="{00000000-0005-0000-0000-0000CC0F0000}"/>
    <cellStyle name="Tusental_Blad1 (2)" xfId="3745" xr:uid="{00000000-0005-0000-0000-0000CD0F0000}"/>
    <cellStyle name="uhendro" xfId="3746" xr:uid="{00000000-0005-0000-0000-0000CE0F0000}"/>
    <cellStyle name="Unlocked" xfId="3747" xr:uid="{00000000-0005-0000-0000-0000CF0F0000}"/>
    <cellStyle name="Unlocked 2" xfId="4102" xr:uid="{00000000-0005-0000-0000-0000D00F0000}"/>
    <cellStyle name="USD" xfId="3748" xr:uid="{00000000-0005-0000-0000-0000D10F0000}"/>
    <cellStyle name="USD billion" xfId="3749" xr:uid="{00000000-0005-0000-0000-0000D20F0000}"/>
    <cellStyle name="USD million" xfId="3750" xr:uid="{00000000-0005-0000-0000-0000D30F0000}"/>
    <cellStyle name="USD thousand" xfId="3751" xr:uid="{00000000-0005-0000-0000-0000D40F0000}"/>
    <cellStyle name="User" xfId="3752" xr:uid="{00000000-0005-0000-0000-0000D50F0000}"/>
    <cellStyle name="Valuta (0)" xfId="3753" xr:uid="{00000000-0005-0000-0000-0000D60F0000}"/>
    <cellStyle name="Valuta [0]_Grafiek personeelsbezetting" xfId="3754" xr:uid="{00000000-0005-0000-0000-0000D70F0000}"/>
    <cellStyle name="Valuta_Blad1 (2)" xfId="3755" xr:uid="{00000000-0005-0000-0000-0000D80F0000}"/>
    <cellStyle name="VerdiColumnHeader" xfId="3756" xr:uid="{00000000-0005-0000-0000-0000D90F0000}"/>
    <cellStyle name="VerdiColumnHeaders" xfId="3757" xr:uid="{00000000-0005-0000-0000-0000DA0F0000}"/>
    <cellStyle name="VerdiComment" xfId="3758" xr:uid="{00000000-0005-0000-0000-0000DB0F0000}"/>
    <cellStyle name="VerdiConfigDesc" xfId="3759" xr:uid="{00000000-0005-0000-0000-0000DC0F0000}"/>
    <cellStyle name="VerdiCost" xfId="3760" xr:uid="{00000000-0005-0000-0000-0000DD0F0000}"/>
    <cellStyle name="VerdiCustomername" xfId="3761" xr:uid="{00000000-0005-0000-0000-0000DE0F0000}"/>
    <cellStyle name="VerdiDescription" xfId="3762" xr:uid="{00000000-0005-0000-0000-0000DF0F0000}"/>
    <cellStyle name="VerdiDiscount" xfId="3763" xr:uid="{00000000-0005-0000-0000-0000E00F0000}"/>
    <cellStyle name="VerdiELSNNUMBER" xfId="3764" xr:uid="{00000000-0005-0000-0000-0000E10F0000}"/>
    <cellStyle name="VerdiEricssonName" xfId="3765" xr:uid="{00000000-0005-0000-0000-0000E20F0000}"/>
    <cellStyle name="VerdiFireCodeDescription" xfId="3766" xr:uid="{00000000-0005-0000-0000-0000E30F0000}"/>
    <cellStyle name="VerdiGA" xfId="3767" xr:uid="{00000000-0005-0000-0000-0000E40F0000}"/>
    <cellStyle name="VerdiGAQty" xfId="3768" xr:uid="{00000000-0005-0000-0000-0000E50F0000}"/>
    <cellStyle name="VerdiGAQuantity" xfId="3769" xr:uid="{00000000-0005-0000-0000-0000E60F0000}"/>
    <cellStyle name="VerdiGrandTotal" xfId="3770" xr:uid="{00000000-0005-0000-0000-0000E70F0000}"/>
    <cellStyle name="VerdiGrossMargin%" xfId="3771" xr:uid="{00000000-0005-0000-0000-0000E80F0000}"/>
    <cellStyle name="VerdiGrossTotal" xfId="3772" xr:uid="{00000000-0005-0000-0000-0000E90F0000}"/>
    <cellStyle name="VerdiIPBNUMBER" xfId="3773" xr:uid="{00000000-0005-0000-0000-0000EA0F0000}"/>
    <cellStyle name="VerdiItem" xfId="3774" xr:uid="{00000000-0005-0000-0000-0000EB0F0000}"/>
    <cellStyle name="VerdiItemNo" xfId="3775" xr:uid="{00000000-0005-0000-0000-0000EC0F0000}"/>
    <cellStyle name="VerdiLocalProduct" xfId="3776" xr:uid="{00000000-0005-0000-0000-0000ED0F0000}"/>
    <cellStyle name="VerdiNetRPF" xfId="3777" xr:uid="{00000000-0005-0000-0000-0000EE0F0000}"/>
    <cellStyle name="VerdiNetTotal" xfId="3778" xr:uid="{00000000-0005-0000-0000-0000EF0F0000}"/>
    <cellStyle name="VerdiPAPE" xfId="3779" xr:uid="{00000000-0005-0000-0000-0000F00F0000}"/>
    <cellStyle name="VerdiPriceErosion" xfId="3780" xr:uid="{00000000-0005-0000-0000-0000F10F0000}"/>
    <cellStyle name="VerdiProductNo" xfId="3781" xr:uid="{00000000-0005-0000-0000-0000F20F0000}"/>
    <cellStyle name="VerdiProductUnit" xfId="3782" xr:uid="{00000000-0005-0000-0000-0000F30F0000}"/>
    <cellStyle name="VerdiQuantity" xfId="3783" xr:uid="{00000000-0005-0000-0000-0000F40F0000}"/>
    <cellStyle name="VerdiRefTotal" xfId="3784" xr:uid="{00000000-0005-0000-0000-0000F50F0000}"/>
    <cellStyle name="VerdiReleaseCode" xfId="3785" xr:uid="{00000000-0005-0000-0000-0000F60F0000}"/>
    <cellStyle name="VerdiReportCaption" xfId="3786" xr:uid="{00000000-0005-0000-0000-0000F70F0000}"/>
    <cellStyle name="VerdiRestrictedCode" xfId="3787" xr:uid="{00000000-0005-0000-0000-0000F80F0000}"/>
    <cellStyle name="VerdiRPF" xfId="3788" xr:uid="{00000000-0005-0000-0000-0000F90F0000}"/>
    <cellStyle name="VerdiSBS" xfId="3789" xr:uid="{00000000-0005-0000-0000-0000FA0F0000}"/>
    <cellStyle name="VerdiScenarioDiscount" xfId="3790" xr:uid="{00000000-0005-0000-0000-0000FB0F0000}"/>
    <cellStyle name="VerdiSiteId" xfId="3791" xr:uid="{00000000-0005-0000-0000-0000FC0F0000}"/>
    <cellStyle name="VerdiSubTotals" xfId="3792" xr:uid="{00000000-0005-0000-0000-0000FD0F0000}"/>
    <cellStyle name="VerdiTotal" xfId="3793" xr:uid="{00000000-0005-0000-0000-0000FE0F0000}"/>
    <cellStyle name="VerdiTotalCost" xfId="3794" xr:uid="{00000000-0005-0000-0000-0000FF0F0000}"/>
    <cellStyle name="VerdiTotalGross" xfId="3795" xr:uid="{00000000-0005-0000-0000-000000100000}"/>
    <cellStyle name="VerdiTotalGrossMargin" xfId="3796" xr:uid="{00000000-0005-0000-0000-000001100000}"/>
    <cellStyle name="VerdiTotalNetPrice" xfId="3797" xr:uid="{00000000-0005-0000-0000-000002100000}"/>
    <cellStyle name="VerdiTotalPAPE" xfId="3798" xr:uid="{00000000-0005-0000-0000-000003100000}"/>
    <cellStyle name="VerdiTotalReference" xfId="3799" xr:uid="{00000000-0005-0000-0000-000004100000}"/>
    <cellStyle name="VerdiTotGA" xfId="3800" xr:uid="{00000000-0005-0000-0000-000005100000}"/>
    <cellStyle name="VerdiTotNetPrice" xfId="3801" xr:uid="{00000000-0005-0000-0000-000006100000}"/>
    <cellStyle name="VerdiTotPAPE" xfId="3802" xr:uid="{00000000-0005-0000-0000-000007100000}"/>
    <cellStyle name="VerdiTotRefPrice" xfId="3803" xr:uid="{00000000-0005-0000-0000-000008100000}"/>
    <cellStyle name="VerdiTSDescription" xfId="3804" xr:uid="{00000000-0005-0000-0000-000009100000}"/>
    <cellStyle name="VerdiTSUnitGross" xfId="3805" xr:uid="{00000000-0005-0000-0000-00000A100000}"/>
    <cellStyle name="VerdiTypeSite" xfId="3806" xr:uid="{00000000-0005-0000-0000-00000B100000}"/>
    <cellStyle name="VerdiUnitGrossPrice" xfId="3807" xr:uid="{00000000-0005-0000-0000-00000C100000}"/>
    <cellStyle name="VerdiUnitNetPrice" xfId="3808" xr:uid="{00000000-0005-0000-0000-00000D100000}"/>
    <cellStyle name="VerdiUnitPAPE" xfId="3809" xr:uid="{00000000-0005-0000-0000-00000E100000}"/>
    <cellStyle name="VerdiUnitReference" xfId="3810" xr:uid="{00000000-0005-0000-0000-00000F100000}"/>
    <cellStyle name="VerdiUnitRefPrice" xfId="3811" xr:uid="{00000000-0005-0000-0000-000010100000}"/>
    <cellStyle name="VerdiWBSCode" xfId="3812" xr:uid="{00000000-0005-0000-0000-000011100000}"/>
    <cellStyle name="Währung [0]_96_97" xfId="3813" xr:uid="{00000000-0005-0000-0000-000012100000}"/>
    <cellStyle name="Währung_96_97" xfId="3814" xr:uid="{00000000-0005-0000-0000-000013100000}"/>
    <cellStyle name="Warning" xfId="3815" xr:uid="{00000000-0005-0000-0000-000014100000}"/>
    <cellStyle name="WHead - Style2" xfId="3816" xr:uid="{00000000-0005-0000-0000-000015100000}"/>
    <cellStyle name="WP Header" xfId="3817" xr:uid="{00000000-0005-0000-0000-000016100000}"/>
    <cellStyle name="wrap" xfId="3818" xr:uid="{00000000-0005-0000-0000-000017100000}"/>
    <cellStyle name="x" xfId="3819" xr:uid="{00000000-0005-0000-0000-000018100000}"/>
    <cellStyle name="x_Actual vs budget OKT 2008" xfId="3820" xr:uid="{00000000-0005-0000-0000-000019100000}"/>
    <cellStyle name="x_INVOICE_STP-TPP_Tower_Lease_TELKOM" xfId="3821" xr:uid="{00000000-0005-0000-0000-00001A100000}"/>
    <cellStyle name="x_LIST-INVOICE-EID_UP-DATE_080408" xfId="3822" xr:uid="{00000000-0005-0000-0000-00001B100000}"/>
    <cellStyle name="x_Summary of Payment 10 Nov 2008" xfId="3823" xr:uid="{00000000-0005-0000-0000-00001C100000}"/>
    <cellStyle name="x_Summary uang masuk Telkom 6 Nov 208" xfId="3824" xr:uid="{00000000-0005-0000-0000-00001D100000}"/>
    <cellStyle name="x_Weekly cash flow Oct_Des 2008 - summary 7 Nov 2008" xfId="3825" xr:uid="{00000000-0005-0000-0000-00001E100000}"/>
    <cellStyle name="Βασικό_τιμοκατ-σύμβασης-for-diekat" xfId="3826" xr:uid="{00000000-0005-0000-0000-00001F100000}"/>
    <cellStyle name="Обычный_PrimTel-offer-r2" xfId="3827" xr:uid="{00000000-0005-0000-0000-000020100000}"/>
    <cellStyle name="백분율_기타" xfId="3828" xr:uid="{00000000-0005-0000-0000-000021100000}"/>
    <cellStyle name="콤마 [0]_10월5주" xfId="3829" xr:uid="{00000000-0005-0000-0000-000022100000}"/>
    <cellStyle name="표준_semarang_bts_info" xfId="3830" xr:uid="{00000000-0005-0000-0000-000023100000}"/>
    <cellStyle name="一般_1696MFINAL" xfId="3831" xr:uid="{00000000-0005-0000-0000-000024100000}"/>
    <cellStyle name="千分位[0]_Book1" xfId="3832" xr:uid="{00000000-0005-0000-0000-000025100000}"/>
    <cellStyle name="千分位_Book1" xfId="3833" xr:uid="{00000000-0005-0000-0000-000026100000}"/>
    <cellStyle name="常规_Sheet1" xfId="3834" xr:uid="{00000000-0005-0000-0000-000027100000}"/>
    <cellStyle name="標準_Hitachi revised quote 12_26_00 for Osuga-san" xfId="3835" xr:uid="{00000000-0005-0000-0000-000028100000}"/>
    <cellStyle name="貨幣 [0]_Book1" xfId="3836" xr:uid="{00000000-0005-0000-0000-000029100000}"/>
    <cellStyle name="貨幣_Book1" xfId="3837" xr:uid="{00000000-0005-0000-0000-00002A100000}"/>
  </cellStyles>
  <dxfs count="22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colors>
    <mruColors>
      <color rgb="FF008080"/>
      <color rgb="FFAFECEB"/>
      <color rgb="FF5CD9D6"/>
      <color rgb="FF00CC99"/>
      <color rgb="FFCCFF99"/>
      <color rgb="FF66FF99"/>
      <color rgb="FF00FF99"/>
      <color rgb="FFFF99FF"/>
      <color rgb="FF05FF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16.xml"/><Relationship Id="rId21" Type="http://schemas.openxmlformats.org/officeDocument/2006/relationships/externalLink" Target="externalLinks/externalLink11.xml"/><Relationship Id="rId42" Type="http://schemas.openxmlformats.org/officeDocument/2006/relationships/externalLink" Target="externalLinks/externalLink32.xml"/><Relationship Id="rId47" Type="http://schemas.openxmlformats.org/officeDocument/2006/relationships/externalLink" Target="externalLinks/externalLink37.xml"/><Relationship Id="rId63" Type="http://schemas.openxmlformats.org/officeDocument/2006/relationships/externalLink" Target="externalLinks/externalLink53.xml"/><Relationship Id="rId68" Type="http://schemas.openxmlformats.org/officeDocument/2006/relationships/externalLink" Target="externalLinks/externalLink58.xml"/><Relationship Id="rId84" Type="http://schemas.openxmlformats.org/officeDocument/2006/relationships/externalLink" Target="externalLinks/externalLink74.xml"/><Relationship Id="rId89" Type="http://schemas.openxmlformats.org/officeDocument/2006/relationships/calcChain" Target="calcChain.xml"/><Relationship Id="rId16" Type="http://schemas.openxmlformats.org/officeDocument/2006/relationships/externalLink" Target="externalLinks/externalLink6.xml"/><Relationship Id="rId11" Type="http://schemas.openxmlformats.org/officeDocument/2006/relationships/externalLink" Target="externalLinks/externalLink1.xml"/><Relationship Id="rId32" Type="http://schemas.openxmlformats.org/officeDocument/2006/relationships/externalLink" Target="externalLinks/externalLink22.xml"/><Relationship Id="rId37" Type="http://schemas.openxmlformats.org/officeDocument/2006/relationships/externalLink" Target="externalLinks/externalLink27.xml"/><Relationship Id="rId53" Type="http://schemas.openxmlformats.org/officeDocument/2006/relationships/externalLink" Target="externalLinks/externalLink43.xml"/><Relationship Id="rId58" Type="http://schemas.openxmlformats.org/officeDocument/2006/relationships/externalLink" Target="externalLinks/externalLink48.xml"/><Relationship Id="rId74" Type="http://schemas.openxmlformats.org/officeDocument/2006/relationships/externalLink" Target="externalLinks/externalLink64.xml"/><Relationship Id="rId79" Type="http://schemas.openxmlformats.org/officeDocument/2006/relationships/externalLink" Target="externalLinks/externalLink69.xml"/><Relationship Id="rId5" Type="http://schemas.openxmlformats.org/officeDocument/2006/relationships/worksheet" Target="worksheets/sheet5.xml"/><Relationship Id="rId14" Type="http://schemas.openxmlformats.org/officeDocument/2006/relationships/externalLink" Target="externalLinks/externalLink4.xml"/><Relationship Id="rId22" Type="http://schemas.openxmlformats.org/officeDocument/2006/relationships/externalLink" Target="externalLinks/externalLink12.xml"/><Relationship Id="rId27" Type="http://schemas.openxmlformats.org/officeDocument/2006/relationships/externalLink" Target="externalLinks/externalLink17.xml"/><Relationship Id="rId30" Type="http://schemas.openxmlformats.org/officeDocument/2006/relationships/externalLink" Target="externalLinks/externalLink20.xml"/><Relationship Id="rId35" Type="http://schemas.openxmlformats.org/officeDocument/2006/relationships/externalLink" Target="externalLinks/externalLink25.xml"/><Relationship Id="rId43" Type="http://schemas.openxmlformats.org/officeDocument/2006/relationships/externalLink" Target="externalLinks/externalLink33.xml"/><Relationship Id="rId48" Type="http://schemas.openxmlformats.org/officeDocument/2006/relationships/externalLink" Target="externalLinks/externalLink38.xml"/><Relationship Id="rId56" Type="http://schemas.openxmlformats.org/officeDocument/2006/relationships/externalLink" Target="externalLinks/externalLink46.xml"/><Relationship Id="rId64" Type="http://schemas.openxmlformats.org/officeDocument/2006/relationships/externalLink" Target="externalLinks/externalLink54.xml"/><Relationship Id="rId69" Type="http://schemas.openxmlformats.org/officeDocument/2006/relationships/externalLink" Target="externalLinks/externalLink59.xml"/><Relationship Id="rId77" Type="http://schemas.openxmlformats.org/officeDocument/2006/relationships/externalLink" Target="externalLinks/externalLink67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41.xml"/><Relationship Id="rId72" Type="http://schemas.openxmlformats.org/officeDocument/2006/relationships/externalLink" Target="externalLinks/externalLink62.xml"/><Relationship Id="rId80" Type="http://schemas.openxmlformats.org/officeDocument/2006/relationships/externalLink" Target="externalLinks/externalLink70.xml"/><Relationship Id="rId85" Type="http://schemas.openxmlformats.org/officeDocument/2006/relationships/externalLink" Target="externalLinks/externalLink75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2.xml"/><Relationship Id="rId17" Type="http://schemas.openxmlformats.org/officeDocument/2006/relationships/externalLink" Target="externalLinks/externalLink7.xml"/><Relationship Id="rId25" Type="http://schemas.openxmlformats.org/officeDocument/2006/relationships/externalLink" Target="externalLinks/externalLink15.xml"/><Relationship Id="rId33" Type="http://schemas.openxmlformats.org/officeDocument/2006/relationships/externalLink" Target="externalLinks/externalLink23.xml"/><Relationship Id="rId38" Type="http://schemas.openxmlformats.org/officeDocument/2006/relationships/externalLink" Target="externalLinks/externalLink28.xml"/><Relationship Id="rId46" Type="http://schemas.openxmlformats.org/officeDocument/2006/relationships/externalLink" Target="externalLinks/externalLink36.xml"/><Relationship Id="rId59" Type="http://schemas.openxmlformats.org/officeDocument/2006/relationships/externalLink" Target="externalLinks/externalLink49.xml"/><Relationship Id="rId67" Type="http://schemas.openxmlformats.org/officeDocument/2006/relationships/externalLink" Target="externalLinks/externalLink57.xml"/><Relationship Id="rId20" Type="http://schemas.openxmlformats.org/officeDocument/2006/relationships/externalLink" Target="externalLinks/externalLink10.xml"/><Relationship Id="rId41" Type="http://schemas.openxmlformats.org/officeDocument/2006/relationships/externalLink" Target="externalLinks/externalLink31.xml"/><Relationship Id="rId54" Type="http://schemas.openxmlformats.org/officeDocument/2006/relationships/externalLink" Target="externalLinks/externalLink44.xml"/><Relationship Id="rId62" Type="http://schemas.openxmlformats.org/officeDocument/2006/relationships/externalLink" Target="externalLinks/externalLink52.xml"/><Relationship Id="rId70" Type="http://schemas.openxmlformats.org/officeDocument/2006/relationships/externalLink" Target="externalLinks/externalLink60.xml"/><Relationship Id="rId75" Type="http://schemas.openxmlformats.org/officeDocument/2006/relationships/externalLink" Target="externalLinks/externalLink65.xml"/><Relationship Id="rId83" Type="http://schemas.openxmlformats.org/officeDocument/2006/relationships/externalLink" Target="externalLinks/externalLink73.xml"/><Relationship Id="rId88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externalLink" Target="externalLinks/externalLink5.xml"/><Relationship Id="rId23" Type="http://schemas.openxmlformats.org/officeDocument/2006/relationships/externalLink" Target="externalLinks/externalLink13.xml"/><Relationship Id="rId28" Type="http://schemas.openxmlformats.org/officeDocument/2006/relationships/externalLink" Target="externalLinks/externalLink18.xml"/><Relationship Id="rId36" Type="http://schemas.openxmlformats.org/officeDocument/2006/relationships/externalLink" Target="externalLinks/externalLink26.xml"/><Relationship Id="rId49" Type="http://schemas.openxmlformats.org/officeDocument/2006/relationships/externalLink" Target="externalLinks/externalLink39.xml"/><Relationship Id="rId57" Type="http://schemas.openxmlformats.org/officeDocument/2006/relationships/externalLink" Target="externalLinks/externalLink47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21.xml"/><Relationship Id="rId44" Type="http://schemas.openxmlformats.org/officeDocument/2006/relationships/externalLink" Target="externalLinks/externalLink34.xml"/><Relationship Id="rId52" Type="http://schemas.openxmlformats.org/officeDocument/2006/relationships/externalLink" Target="externalLinks/externalLink42.xml"/><Relationship Id="rId60" Type="http://schemas.openxmlformats.org/officeDocument/2006/relationships/externalLink" Target="externalLinks/externalLink50.xml"/><Relationship Id="rId65" Type="http://schemas.openxmlformats.org/officeDocument/2006/relationships/externalLink" Target="externalLinks/externalLink55.xml"/><Relationship Id="rId73" Type="http://schemas.openxmlformats.org/officeDocument/2006/relationships/externalLink" Target="externalLinks/externalLink63.xml"/><Relationship Id="rId78" Type="http://schemas.openxmlformats.org/officeDocument/2006/relationships/externalLink" Target="externalLinks/externalLink68.xml"/><Relationship Id="rId81" Type="http://schemas.openxmlformats.org/officeDocument/2006/relationships/externalLink" Target="externalLinks/externalLink71.xml"/><Relationship Id="rId86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externalLink" Target="externalLinks/externalLink3.xml"/><Relationship Id="rId18" Type="http://schemas.openxmlformats.org/officeDocument/2006/relationships/externalLink" Target="externalLinks/externalLink8.xml"/><Relationship Id="rId39" Type="http://schemas.openxmlformats.org/officeDocument/2006/relationships/externalLink" Target="externalLinks/externalLink29.xml"/><Relationship Id="rId34" Type="http://schemas.openxmlformats.org/officeDocument/2006/relationships/externalLink" Target="externalLinks/externalLink24.xml"/><Relationship Id="rId50" Type="http://schemas.openxmlformats.org/officeDocument/2006/relationships/externalLink" Target="externalLinks/externalLink40.xml"/><Relationship Id="rId55" Type="http://schemas.openxmlformats.org/officeDocument/2006/relationships/externalLink" Target="externalLinks/externalLink45.xml"/><Relationship Id="rId76" Type="http://schemas.openxmlformats.org/officeDocument/2006/relationships/externalLink" Target="externalLinks/externalLink66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61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19.xml"/><Relationship Id="rId24" Type="http://schemas.openxmlformats.org/officeDocument/2006/relationships/externalLink" Target="externalLinks/externalLink14.xml"/><Relationship Id="rId40" Type="http://schemas.openxmlformats.org/officeDocument/2006/relationships/externalLink" Target="externalLinks/externalLink30.xml"/><Relationship Id="rId45" Type="http://schemas.openxmlformats.org/officeDocument/2006/relationships/externalLink" Target="externalLinks/externalLink35.xml"/><Relationship Id="rId66" Type="http://schemas.openxmlformats.org/officeDocument/2006/relationships/externalLink" Target="externalLinks/externalLink56.xml"/><Relationship Id="rId87" Type="http://schemas.openxmlformats.org/officeDocument/2006/relationships/styles" Target="styles.xml"/><Relationship Id="rId61" Type="http://schemas.openxmlformats.org/officeDocument/2006/relationships/externalLink" Target="externalLinks/externalLink51.xml"/><Relationship Id="rId82" Type="http://schemas.openxmlformats.org/officeDocument/2006/relationships/externalLink" Target="externalLinks/externalLink72.xml"/><Relationship Id="rId19" Type="http://schemas.openxmlformats.org/officeDocument/2006/relationships/externalLink" Target="externalLinks/externalLink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146443</xdr:colOff>
      <xdr:row>30</xdr:row>
      <xdr:rowOff>183354</xdr:rowOff>
    </xdr:from>
    <xdr:to>
      <xdr:col>12</xdr:col>
      <xdr:colOff>875393</xdr:colOff>
      <xdr:row>32</xdr:row>
      <xdr:rowOff>67583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4DAA910B-6198-46CA-9A30-952F7227332E}"/>
            </a:ext>
          </a:extLst>
        </xdr:cNvPr>
        <xdr:cNvGrpSpPr/>
      </xdr:nvGrpSpPr>
      <xdr:grpSpPr>
        <a:xfrm>
          <a:off x="455802" y="5930918"/>
          <a:ext cx="8642027" cy="274998"/>
          <a:chOff x="570986" y="5042917"/>
          <a:chExt cx="14774690" cy="343744"/>
        </a:xfrm>
      </xdr:grpSpPr>
      <xdr:sp macro="" textlink="">
        <xdr:nvSpPr>
          <xdr:cNvPr id="3" name="TextBox 2">
            <a:extLst>
              <a:ext uri="{FF2B5EF4-FFF2-40B4-BE49-F238E27FC236}">
                <a16:creationId xmlns:a16="http://schemas.microsoft.com/office/drawing/2014/main" id="{E903E39F-A18C-4AF2-9738-3856D73C3B33}"/>
              </a:ext>
            </a:extLst>
          </xdr:cNvPr>
          <xdr:cNvSpPr txBox="1"/>
        </xdr:nvSpPr>
        <xdr:spPr>
          <a:xfrm>
            <a:off x="5746462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Nelson  F.H.</a:t>
            </a:r>
          </a:p>
        </xdr:txBody>
      </xdr:sp>
      <xdr:sp macro="" textlink="">
        <xdr:nvSpPr>
          <xdr:cNvPr id="4" name="TextBox 3">
            <a:extLst>
              <a:ext uri="{FF2B5EF4-FFF2-40B4-BE49-F238E27FC236}">
                <a16:creationId xmlns:a16="http://schemas.microsoft.com/office/drawing/2014/main" id="{6AB35D35-9FD6-4CBA-9B17-9A632CD9A718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Lilis S.</a:t>
            </a:r>
          </a:p>
        </xdr:txBody>
      </xdr:sp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1E041942-7F20-4076-9993-E79B52EBF34D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Cosmas C. W.</a:t>
            </a:r>
          </a:p>
        </xdr:txBody>
      </xdr:sp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248189FE-8A6A-4547-9ADA-8CE27706581E}"/>
              </a:ext>
            </a:extLst>
          </xdr:cNvPr>
          <xdr:cNvSpPr txBox="1"/>
        </xdr:nvSpPr>
        <xdr:spPr>
          <a:xfrm>
            <a:off x="10921938" y="5042917"/>
            <a:ext cx="1836000" cy="3289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7" name="TextBox 6">
            <a:extLst>
              <a:ext uri="{FF2B5EF4-FFF2-40B4-BE49-F238E27FC236}">
                <a16:creationId xmlns:a16="http://schemas.microsoft.com/office/drawing/2014/main" id="{931E21B1-9E7C-4DA0-9078-6931B1C6F4D3}"/>
              </a:ext>
            </a:extLst>
          </xdr:cNvPr>
          <xdr:cNvSpPr txBox="1"/>
        </xdr:nvSpPr>
        <xdr:spPr>
          <a:xfrm>
            <a:off x="13509676" y="5042917"/>
            <a:ext cx="1836000" cy="3379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8" name="TextBox 7">
            <a:extLst>
              <a:ext uri="{FF2B5EF4-FFF2-40B4-BE49-F238E27FC236}">
                <a16:creationId xmlns:a16="http://schemas.microsoft.com/office/drawing/2014/main" id="{47613EEE-6713-4762-B24D-BC4290367B50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Gaga H.</a:t>
            </a:r>
          </a:p>
        </xdr:txBody>
      </xdr:sp>
    </xdr:grpSp>
    <xdr:clientData/>
  </xdr:twoCellAnchor>
  <xdr:twoCellAnchor>
    <xdr:from>
      <xdr:col>1</xdr:col>
      <xdr:colOff>87947</xdr:colOff>
      <xdr:row>37</xdr:row>
      <xdr:rowOff>104251</xdr:rowOff>
    </xdr:from>
    <xdr:to>
      <xdr:col>12</xdr:col>
      <xdr:colOff>1063625</xdr:colOff>
      <xdr:row>38</xdr:row>
      <xdr:rowOff>79374</xdr:rowOff>
    </xdr:to>
    <xdr:grpSp>
      <xdr:nvGrpSpPr>
        <xdr:cNvPr id="9" name="Group 8">
          <a:extLst>
            <a:ext uri="{FF2B5EF4-FFF2-40B4-BE49-F238E27FC236}">
              <a16:creationId xmlns:a16="http://schemas.microsoft.com/office/drawing/2014/main" id="{361AC916-26C4-41DB-865F-45B43725DD6F}"/>
            </a:ext>
          </a:extLst>
        </xdr:cNvPr>
        <xdr:cNvGrpSpPr/>
      </xdr:nvGrpSpPr>
      <xdr:grpSpPr>
        <a:xfrm>
          <a:off x="397306" y="7219507"/>
          <a:ext cx="8888755" cy="170508"/>
          <a:chOff x="722947" y="7327377"/>
          <a:chExt cx="10285884" cy="0"/>
        </a:xfrm>
      </xdr:grpSpPr>
      <xdr:cxnSp macro="">
        <xdr:nvCxnSpPr>
          <xdr:cNvPr id="10" name="Straight Connector 9">
            <a:extLst>
              <a:ext uri="{FF2B5EF4-FFF2-40B4-BE49-F238E27FC236}">
                <a16:creationId xmlns:a16="http://schemas.microsoft.com/office/drawing/2014/main" id="{F7793B60-6109-47CA-BE5B-CEA42B255936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1" name="Straight Connector 10">
            <a:extLst>
              <a:ext uri="{FF2B5EF4-FFF2-40B4-BE49-F238E27FC236}">
                <a16:creationId xmlns:a16="http://schemas.microsoft.com/office/drawing/2014/main" id="{91950703-6F63-43D2-B33E-806F2C47E951}"/>
              </a:ext>
            </a:extLst>
          </xdr:cNvPr>
          <xdr:cNvCxnSpPr/>
        </xdr:nvCxnSpPr>
        <xdr:spPr>
          <a:xfrm flipV="1">
            <a:off x="2492124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2" name="Straight Connector 11">
            <a:extLst>
              <a:ext uri="{FF2B5EF4-FFF2-40B4-BE49-F238E27FC236}">
                <a16:creationId xmlns:a16="http://schemas.microsoft.com/office/drawing/2014/main" id="{AF9F6D0C-6CE4-4EDA-BC55-17EE3E28E453}"/>
              </a:ext>
            </a:extLst>
          </xdr:cNvPr>
          <xdr:cNvCxnSpPr/>
        </xdr:nvCxnSpPr>
        <xdr:spPr>
          <a:xfrm>
            <a:off x="426130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3" name="Straight Connector 12">
            <a:extLst>
              <a:ext uri="{FF2B5EF4-FFF2-40B4-BE49-F238E27FC236}">
                <a16:creationId xmlns:a16="http://schemas.microsoft.com/office/drawing/2014/main" id="{13BD3E8C-678F-428D-874A-7208714808B3}"/>
              </a:ext>
            </a:extLst>
          </xdr:cNvPr>
          <xdr:cNvCxnSpPr/>
        </xdr:nvCxnSpPr>
        <xdr:spPr>
          <a:xfrm flipV="1">
            <a:off x="6030478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4" name="Straight Connector 13">
            <a:extLst>
              <a:ext uri="{FF2B5EF4-FFF2-40B4-BE49-F238E27FC236}">
                <a16:creationId xmlns:a16="http://schemas.microsoft.com/office/drawing/2014/main" id="{3FC5317F-00EF-41A4-820C-F30CC60C1EF6}"/>
              </a:ext>
            </a:extLst>
          </xdr:cNvPr>
          <xdr:cNvCxnSpPr/>
        </xdr:nvCxnSpPr>
        <xdr:spPr>
          <a:xfrm flipV="1">
            <a:off x="7799655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5" name="Straight Connector 14">
            <a:extLst>
              <a:ext uri="{FF2B5EF4-FFF2-40B4-BE49-F238E27FC236}">
                <a16:creationId xmlns:a16="http://schemas.microsoft.com/office/drawing/2014/main" id="{344E174A-4A47-4AFA-9DC0-73FAF16DF8C1}"/>
              </a:ext>
            </a:extLst>
          </xdr:cNvPr>
          <xdr:cNvCxnSpPr/>
        </xdr:nvCxnSpPr>
        <xdr:spPr>
          <a:xfrm flipV="1">
            <a:off x="956883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11</xdr:col>
      <xdr:colOff>612786</xdr:colOff>
      <xdr:row>28</xdr:row>
      <xdr:rowOff>79365</xdr:rowOff>
    </xdr:from>
    <xdr:to>
      <xdr:col>12</xdr:col>
      <xdr:colOff>791094</xdr:colOff>
      <xdr:row>28</xdr:row>
      <xdr:rowOff>79365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id="{2F0916B7-1815-47AF-8F4E-CF6613B02838}"/>
            </a:ext>
          </a:extLst>
        </xdr:cNvPr>
        <xdr:cNvCxnSpPr/>
      </xdr:nvCxnSpPr>
      <xdr:spPr>
        <a:xfrm flipV="1">
          <a:off x="7470786" y="4546590"/>
          <a:ext cx="1578483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Budget%202008\Rjpp%202007-2011\Rjpp%202007-2011\Eko\ZTEMP\Bisnisplan%202003\RJP%20&amp;%20PP1%202003%20Existing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Documents%20and%20Settings\eadiput\Local%20Settings\Temporary%20Internet%20Files\OLK3E6\Phase%201%20-%20Priority%20200%20site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ishu\My%20Documents\~000\april2003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Documents%20and%20Settings\etrisej\My%20Documents\MS%20T-SEL\T-SEL%20Business%20Case%20Analysis%20PA2\T-SEL%203G%20Dimensioning%20PA5%20110105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EID\eid_s\Price%20Control%20&amp;%20Bid%20Management%20(EID_S_B)\Transfer%20Price\TP%20DATABASE%202005%20REV%20A.110105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EID\eid_z\Planning\Quotation\Quote2004\Others\Ring%20Asia\Ring%20Asia%20BoQ\Indonesia%20CDMA%20-%20MPBN%20network%20quotation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Network%20Design\Presales\02%20Offers%20Tenders%20etc\2004%20offers\MTN%20South%20Africa%203G\ANZA%20SBASI%20Network%20Design%20Costing%20-%20South%20Afria%203G%20RFT%20PA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2\d\ACCT-2004\Settle-2004\Rekap-Settlemen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ndra\DATABASE\BOT%20PROJECT%20DATA\BOT%20PROJECT%20DATA\Telkomsel\C-module\RBS\PEKANBARU\PBR%20056,%20Bangkinang%20(Upgrade)\PBR%20056,%20Bangkinang%20(UpGrade%20Antenna).xls\PBR%20056,%20Bangkinang%20(UpGrade%20Antenna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qidlusy\Local%20Settings\Temporary%20Internet%20Files\OLK7\Training%20for%20Huawei%20Rev%20A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7233E18\MVV_Costs_Indosat_GPRS_RevA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enurwah%20data\Proposal%20(Ida)\Proposal\Sales%20Support_04\Customer\Excelcom\GPRS-MMS\Cost-Price\MVSI\Excelcom_MMS_%20MVS+SI_Cost%20RevA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COMPAQ\OUR%20COMPANY\TELSENTEC\BTS%20Project%20-Telsentec%20Indonesia%20010105-2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aks1\EID\eid_z\EngineeringAndDesign\Mobile\Engineering\PROJECT\EXCELCOM\SITE\1630\1630A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roy.EAPAC\Local%20Settings\Temporary%20Internet%20Files\OLK4\Batik_finmodel_5Dec03_BP(ARPU%20override2)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ruef\Local%20Settings\Temporary%20Internet%20Files\OLK5\MNR10_BCL%20and%20RSP%20Rev%20V3.1%20for%20CAC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bili\Local%20Settings\Temporary%20Internet%20Files\OLK25\Quote04-0127%20TelSel%20EDGE%20(Jakarta%20Test%20Plant)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Scenario%20261%20Sites%20(Incl.%2028%20IBC)\Dimensioning\Paths%20-%20261%20Sites%20(Incl%2028%20IBC)%20Scenario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Telecel\Peter\Telecel_TurnkeyCost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rtchre\My%20Documents\T&amp;C%20Calculator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Scenario%20261%20Sites%20(Incl.%2028%20IBC)\Database\Reference%20-%20Path%20300%20Macro%20+%2028%20Inbuilding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fja.EAPAC\My%20Documents\Project\CP\SDH\SMA%201-4UC%20MNR10_BCL%20and%20RSP%20Rev%20V3.1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Scenario%20261%20Sites%20(Inc.%2028%20IBC%20from%20NTS)\Dimensioning\Paths%20233%20&amp;%2028%20IBC%20from%20NTS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AKS1\EID\eid_n\Customer%20Services%20Marketing\New_Customer%20Services\Documents\2000\Indosat\IM-3%20Indosat\obselete\Ver2%20Appendix%20of%2000087pa1%20IM3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My%20Documents\Bid%20Management\Pricing%20Database\Indosat\Transmission%202005\02.%20Price\Price%20Information%20-%20PA6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Customers\INDOSAT\SWAP\CND\Indosat%20Costing%20MSC%20CND%20Rev%20B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edp\Local%20Settings\Temporary%20Internet%20Files\OLKEA\ISAT%20TND\Input\Summary%20BoQ%20Upgrade%20kal%202005%201B_PA1_edited%20-%20Budi%20edited%20Rev.B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AKS1\EID\My%20Doc\1182H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edp\Local%20Settings\Temporary%20Internet%20Files\OLKEA\3G%20Trial%20-%20Training%20Rev.PA2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%23Account%20Indosat%202005\Old%20Data\nuraeni%2001-11\BoQ%20Extended%20Inner%20PA3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edp\Local%20Settings\Temporary%20Internet%20Files\OLKEA\Training%20Out%20Java%20PA2%20(Nego)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Mine\DATA\Proposal\2005\BSS\Costing\BSS%20Training%20Rev.C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EID\eid_z\Planning\Quotation\Quote2004\Others\Ring%20Asia\Ring%20Asia%20BoQ\Integ.&amp;Test.of%20MPBN%20Solution%20for%20CDMA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My%20Data\EIDProps2004\Indosat\Island-Mod-Add\Quote-20031209\Obsolete\Mapping%20Configuration\ND-MW-AL_Kalimantan_Rev-A3%20(Ferry)%20_Updated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ybsgan.EMDAO1\Local%20Settings\Temporary%20Internet%20Files\OLK228\CLP\CLP%20CAC%20(Year%202005%20to%202007%20and%202011)%20Jawa%20Timur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ybsgan.EMDAO1\My%20Documents\00.%20Work%20&amp;%20Project%20Handled\CAC\Input\From%20Yulpien\CLP%20CAC%20(Year%202005%20to%202008)-3G%20potential-bali%20etl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Documents%20and%20Settings\elusset\Local%20Settings\Temporary%20Internet%20Files\OLK7\Training%20%20(RFP)%20SingleIN%20Rev%20PA3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MYKLNT003\GROUP\emy-LMdept\Quotations\NewBOQTemp1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2%20Indosat\2006\22.%203G%20RFP\SDP-3_21%20Sep%2006\working%20file%20-%20Sep%2006\Quote06-0087ISAT-WCDMA%20-HSDPA-PA2%20300606-verdi%20initial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aso.epa.ericsson.se/projects/gsmproject/PU/CN2_0/Execution/Document%20Skeletons/CN2_0_budget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KAP\Local%20Settings\Temporary%20Internet%20Files\OLK3\MO\NTS%20MO%20Rev%20A%20June%2004%2005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Tools\Candi\CANDI%208.3\cand_out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EID\eid_f\Global%20Services%20Marketing%20(EID_F_G)\Project\Projects%202002\IM3%20GSM%201800\submission\SPRS%20Price%20Calculation.v1.3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Mine\DATA\Proposal\2005\BSS\Costing\BSS%20Training%20Rev.A&amp;B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5234D35\MVI_Cost_Template_PA13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ANZAYA\Desktop\Telstra%203GSM\Telstra%20RFT%20Phased%20Design%20Delivery%20Version%202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Presales\02%20Offers%20Tenders%20etc\2004%20offers\Telstra%203G%20RFT\Services%20Costing\ANZA%20SBASI%20Network%20Design%20Costing%20-%20Telstra%203GSM%20RFT%20PA1mk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fja\My%20Documents\Project\OPEN\Jarlokaf%2020k\BoQ\BoQ%20SDH%20Jarlokaf-DivreII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myklnt280\grpemy2\Documents%20and%20Settings\eharbin\Local%20Settings\Temporary%20Internet%20Files\OLKAD\NOC%20Costing%20for%20CTM%20-%20Macau%20-%2020061704%20-%20B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ISAT%20PROPOSAL\ISAT-BANYU-URIP\SURABAYA-BANYUURIP_5(without%20POINT-A)Rev-1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O:\Configurator\QMASTER_040912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bble\salesopsprojects\Documents%20and%20Settings\thaigh.JNPR\Local%20Settings\Temporary%20Internet%20Files\OLK30\augustpricebookDRAFT0803bill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Documents%20and%20Settings\emriind\Local%20Settings\Temporary%20Internet%20Files\OLK5\Indosat%20SS%20Bus%20Case%20Rev%20PA1%20(2)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EID\eid_z\Planning\QUOTATION\Quote2006\INDOSAT\Quote06-0086%20ISAT%20-%20MSS%20Surabaya\Support_ISA_Additional_MGW_Jul06_Rev%20PA1%20(2)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Documents%20and%20Settings\elusset\Local%20Settings\Temporary%20Internet%20Files\OLK24\BOQ%20Roll%20Out%202007%20(Regent)%20Medium%20RW0102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Project%202005\Indosat\Isat%20FWA%20220105\TRM%20BoQ%20ISAT%20FWA%20Exp.2005%20Jabotabek%20Rev.PA5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raongo\Personal\ERA-work\WCDMA\tools\Rnpt\R3E\Rnpt_R3E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bble\salesopsprojects\windows\TEMP\01-Master_Price_List_1-1-01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rfamus\My%20Documents\Office\Assignment\Assignment%20in%202004\20040723%20T21%20MSC%20Break-in\Dimensioning\T21%20-%20CDMA_MSC_Rel%20ALL_H_Irfan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ini\lely\TKS\TINEM%201st%2018%20months%20Expansion%20Program\Collection%20Pricing%20for%20TINEM\SSS\MSC%20Expansion%20Prog\version_b\01.07.05%20SSS%20Balikpapan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myklnt104\grpemy2\Documents%20and%20Settings\emycwk\Local%20Settings\Temporary%20Internet%20Files\OLK78\1%20User%20Manual\QDCT%20Template_R1c%20(Proj%20&amp;%20Impl%20cost)_PA1a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pabdh\My%20Documents\Market\Indonesia\CAC\(2_1)ERT%20INMS%20Price%20Schedule%20Rev%20PA%2020031001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aisal\rbs%20backup\Drawing\GSM%20900-1800%20Telkomsel\Telkomsel_Makro\2-2\MD088%20M%20YAMIN%20-%20AKSARA%20PLUS%201800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cer\Downloads\Users\Administrator\AppData\Roaming\Foxmail7\Temp-6056\Project\Moraltel%20FTTH%20500,000HP\bidding%20document\120504\HQ.xlsx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vijvel\Local%20Settings\Temporary%20Internet%20Files\OLK3C\Modelling_2005%20Best%20Case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arsu\GlobalServices\SalesSupport\CostingModel\COS\Reference%20Unit%20Cost%20Rev%20PA2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Documents%20and%20Settings\eidedp\Local%20Settings\Temporary%20Internet%20Files\OLK2D\Support%20Services_TSEL%202G%20MSS%20Project_Rev.PA1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public\Documents%20and%20Settings\ededsuh\Local%20Settings\Temporary%20Internet%20Files\OLKE\Dimensioning%20Bali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edp\Local%20Settings\Temporary%20Internet%20Files\OLK2D\Training%20SingleIN%20Rev%20PA1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edp\Local%20Settings\Temporary%20Internet%20Files\OLKEA\ISAT%20TND\Input\Link%20Detail%20IA%20-%20Budi%20Edited%20Rev.B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yul\Telkomobile\FURUBLP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nrjlanr\Local%20Settings\Temporary%20Internet%20Files\OLK3\Service%20Price%200527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mats\Local%20Settings\Temporary%20Internet%20Files\OLK6F\IM3_OSSRC_A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ubianto.kasmun\Downloads\REPO_PRICING_PART658cef517277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mand Button"/>
      <sheetName val="Asumsi"/>
      <sheetName val="Perhitungan"/>
      <sheetName val="Presentasi"/>
      <sheetName val="Investasi"/>
      <sheetName val="Validation Tab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Site List"/>
      <sheetName val="Link List"/>
      <sheetName val="AAL2 Site List - All"/>
      <sheetName val="SDH Hub Site List - All"/>
      <sheetName val="DXX Hub Site List"/>
      <sheetName val="BSC &amp; Repeater Bogor"/>
      <sheetName val="AAL2 Site List _ All"/>
      <sheetName val="SDH Hub Site List _ All"/>
      <sheetName val="RumusTB 1 bln"/>
      <sheetName val="Data Validation"/>
      <sheetName val="PPH1298S"/>
    </sheetNames>
    <sheetDataSet>
      <sheetData sheetId="0" refreshError="1"/>
      <sheetData sheetId="1" refreshError="1">
        <row r="68">
          <cell r="A68" t="str">
            <v>Site-00037</v>
          </cell>
        </row>
        <row r="97">
          <cell r="A97" t="str">
            <v>Site-00039</v>
          </cell>
          <cell r="B97" t="e">
            <v>#N/A</v>
          </cell>
          <cell r="C97" t="e">
            <v>#N/A</v>
          </cell>
          <cell r="D97">
            <v>106.813053</v>
          </cell>
          <cell r="E97">
            <v>-6.1337570000000001</v>
          </cell>
          <cell r="F97" t="str">
            <v>WP1</v>
          </cell>
          <cell r="G97" t="str">
            <v>dense</v>
          </cell>
          <cell r="H97" t="str">
            <v>Jkt_DU_2</v>
          </cell>
          <cell r="I97">
            <v>204</v>
          </cell>
          <cell r="J97" t="str">
            <v>JKGG030</v>
          </cell>
          <cell r="K97">
            <v>1</v>
          </cell>
        </row>
        <row r="98">
          <cell r="A98" t="str">
            <v>Site-00051</v>
          </cell>
          <cell r="B98" t="e">
            <v>#N/A</v>
          </cell>
          <cell r="C98" t="str">
            <v>SDH Hub</v>
          </cell>
          <cell r="D98">
            <v>106.82032700000001</v>
          </cell>
          <cell r="E98">
            <v>-6.1410239999999998</v>
          </cell>
          <cell r="F98" t="str">
            <v>WP1</v>
          </cell>
          <cell r="G98" t="str">
            <v>dense</v>
          </cell>
          <cell r="H98" t="str">
            <v>Jkt_DU_2</v>
          </cell>
          <cell r="J98" t="str">
            <v>JKGG031</v>
          </cell>
          <cell r="K98">
            <v>1</v>
          </cell>
        </row>
        <row r="99">
          <cell r="A99" t="str">
            <v>Site-00057</v>
          </cell>
          <cell r="B99" t="e">
            <v>#N/A</v>
          </cell>
          <cell r="C99" t="e">
            <v>#N/A</v>
          </cell>
          <cell r="D99">
            <v>106.82616899999999</v>
          </cell>
          <cell r="E99">
            <v>-6.1478590000000004</v>
          </cell>
          <cell r="F99" t="str">
            <v>WP1</v>
          </cell>
          <cell r="G99" t="str">
            <v>dense</v>
          </cell>
          <cell r="H99" t="str">
            <v>Jkt_DU_2</v>
          </cell>
          <cell r="J99" t="str">
            <v>JKGG032</v>
          </cell>
          <cell r="K99">
            <v>1</v>
          </cell>
        </row>
        <row r="100">
          <cell r="A100" t="str">
            <v>Site-00065</v>
          </cell>
          <cell r="B100" t="e">
            <v>#N/A</v>
          </cell>
          <cell r="C100" t="str">
            <v>SDH Hub</v>
          </cell>
          <cell r="D100">
            <v>106.834495</v>
          </cell>
          <cell r="E100">
            <v>-6.149432</v>
          </cell>
          <cell r="F100" t="str">
            <v>WP1</v>
          </cell>
          <cell r="G100" t="str">
            <v>dense</v>
          </cell>
          <cell r="H100" t="str">
            <v>Jkt_DU_2</v>
          </cell>
          <cell r="J100" t="str">
            <v>JKGG033</v>
          </cell>
          <cell r="K100">
            <v>1</v>
          </cell>
        </row>
        <row r="101">
          <cell r="A101" t="str">
            <v>Site-00066</v>
          </cell>
          <cell r="B101" t="str">
            <v>AAL2</v>
          </cell>
          <cell r="C101" t="e">
            <v>#N/A</v>
          </cell>
          <cell r="D101">
            <v>106.828095</v>
          </cell>
          <cell r="E101">
            <v>-6.1532600000000004</v>
          </cell>
          <cell r="F101" t="str">
            <v>WP1</v>
          </cell>
          <cell r="G101" t="str">
            <v>dense</v>
          </cell>
          <cell r="H101" t="str">
            <v>Jkt_DU_2</v>
          </cell>
          <cell r="J101" t="str">
            <v>JKGG034</v>
          </cell>
          <cell r="K101">
            <v>1</v>
          </cell>
        </row>
        <row r="102">
          <cell r="A102" t="str">
            <v>Site-00067</v>
          </cell>
          <cell r="B102" t="e">
            <v>#N/A</v>
          </cell>
          <cell r="C102" t="e">
            <v>#N/A</v>
          </cell>
          <cell r="D102">
            <v>106.818201</v>
          </cell>
          <cell r="E102">
            <v>-6.1569570000000002</v>
          </cell>
          <cell r="F102" t="str">
            <v>WP1</v>
          </cell>
          <cell r="G102" t="str">
            <v>dense</v>
          </cell>
          <cell r="H102" t="str">
            <v>Jkt_DU_2</v>
          </cell>
          <cell r="I102">
            <v>185</v>
          </cell>
          <cell r="J102" t="str">
            <v>JKGG035</v>
          </cell>
          <cell r="K102">
            <v>1</v>
          </cell>
        </row>
        <row r="103">
          <cell r="A103" t="str">
            <v>Site-00075</v>
          </cell>
          <cell r="B103" t="e">
            <v>#N/A</v>
          </cell>
          <cell r="C103" t="e">
            <v>#N/A</v>
          </cell>
          <cell r="D103">
            <v>106.83366599999999</v>
          </cell>
          <cell r="E103">
            <v>-6.1619460000000004</v>
          </cell>
          <cell r="F103" t="str">
            <v>WP1</v>
          </cell>
          <cell r="G103" t="str">
            <v>dense</v>
          </cell>
          <cell r="H103" t="str">
            <v>Jkt_DU_2</v>
          </cell>
          <cell r="J103" t="str">
            <v>JKGG036</v>
          </cell>
          <cell r="K103">
            <v>1</v>
          </cell>
        </row>
        <row r="104">
          <cell r="A104" t="str">
            <v>Site-00076</v>
          </cell>
          <cell r="B104" t="e">
            <v>#N/A</v>
          </cell>
          <cell r="C104" t="e">
            <v>#N/A</v>
          </cell>
          <cell r="D104">
            <v>106.827439</v>
          </cell>
          <cell r="E104">
            <v>-6.1614659999999999</v>
          </cell>
          <cell r="F104" t="str">
            <v>WP1</v>
          </cell>
          <cell r="G104" t="str">
            <v>dense</v>
          </cell>
          <cell r="H104" t="str">
            <v>Jkt_DU_2</v>
          </cell>
          <cell r="J104" t="str">
            <v>JKGG037</v>
          </cell>
          <cell r="K104">
            <v>1</v>
          </cell>
        </row>
        <row r="105">
          <cell r="A105" t="str">
            <v>Site-00084</v>
          </cell>
          <cell r="B105" t="e">
            <v>#N/A</v>
          </cell>
          <cell r="C105" t="e">
            <v>#N/A</v>
          </cell>
          <cell r="D105">
            <v>106.836949</v>
          </cell>
          <cell r="E105">
            <v>-6.1574939999999998</v>
          </cell>
          <cell r="F105" t="str">
            <v>WP1</v>
          </cell>
          <cell r="G105" t="str">
            <v>dense</v>
          </cell>
          <cell r="H105" t="str">
            <v>Jkt_DU_2</v>
          </cell>
          <cell r="J105" t="str">
            <v>JKGG038</v>
          </cell>
          <cell r="K105">
            <v>1</v>
          </cell>
        </row>
        <row r="106">
          <cell r="A106" t="str">
            <v>Site-00086</v>
          </cell>
          <cell r="B106" t="e">
            <v>#N/A</v>
          </cell>
          <cell r="C106" t="e">
            <v>#N/A</v>
          </cell>
          <cell r="D106">
            <v>106.82109699999999</v>
          </cell>
          <cell r="E106">
            <v>-6.1664770000000004</v>
          </cell>
          <cell r="F106" t="str">
            <v>WP1</v>
          </cell>
          <cell r="G106" t="str">
            <v>dense</v>
          </cell>
          <cell r="H106" t="str">
            <v>Jkt_DU_2</v>
          </cell>
          <cell r="I106">
            <v>151</v>
          </cell>
          <cell r="J106" t="str">
            <v>JKGG039</v>
          </cell>
          <cell r="K106">
            <v>1</v>
          </cell>
        </row>
        <row r="107">
          <cell r="A107" t="str">
            <v>Site-00305</v>
          </cell>
          <cell r="B107" t="e">
            <v>#N/A</v>
          </cell>
          <cell r="C107" t="e">
            <v>#N/A</v>
          </cell>
          <cell r="D107">
            <v>106.83077</v>
          </cell>
          <cell r="E107">
            <v>-6.1477919999999999</v>
          </cell>
          <cell r="F107" t="str">
            <v>WP1</v>
          </cell>
          <cell r="G107" t="str">
            <v>dense</v>
          </cell>
          <cell r="H107" t="str">
            <v>Jkt_DU_2</v>
          </cell>
          <cell r="J107" t="str">
            <v>JKGG040</v>
          </cell>
          <cell r="K107">
            <v>1</v>
          </cell>
        </row>
        <row r="108">
          <cell r="A108" t="str">
            <v>Site-00319</v>
          </cell>
          <cell r="B108" t="e">
            <v>#N/A</v>
          </cell>
          <cell r="C108" t="e">
            <v>#N/A</v>
          </cell>
          <cell r="D108">
            <v>106.822529</v>
          </cell>
          <cell r="E108">
            <v>-6.1551010000000002</v>
          </cell>
          <cell r="F108" t="str">
            <v>WP1</v>
          </cell>
          <cell r="G108" t="str">
            <v>dense</v>
          </cell>
          <cell r="H108" t="str">
            <v>Jkt_DU_2</v>
          </cell>
          <cell r="J108" t="str">
            <v>JKGG041</v>
          </cell>
          <cell r="K108">
            <v>1</v>
          </cell>
        </row>
        <row r="109">
          <cell r="A109" t="str">
            <v>Site-00428</v>
          </cell>
          <cell r="B109" t="e">
            <v>#N/A</v>
          </cell>
          <cell r="C109" t="e">
            <v>#N/A</v>
          </cell>
          <cell r="D109">
            <v>106.81974599999999</v>
          </cell>
          <cell r="E109">
            <v>-6.1617379999999997</v>
          </cell>
          <cell r="F109" t="str">
            <v>WP1</v>
          </cell>
          <cell r="G109" t="str">
            <v>dense</v>
          </cell>
          <cell r="H109" t="str">
            <v>Jkt_DU_2</v>
          </cell>
          <cell r="J109" t="str">
            <v>JKGG042</v>
          </cell>
          <cell r="K109">
            <v>1</v>
          </cell>
        </row>
        <row r="110">
          <cell r="A110" t="str">
            <v>Site-00429</v>
          </cell>
          <cell r="B110" t="e">
            <v>#N/A</v>
          </cell>
          <cell r="C110" t="e">
            <v>#N/A</v>
          </cell>
          <cell r="D110">
            <v>106.822912</v>
          </cell>
          <cell r="E110">
            <v>-6.1588159999999998</v>
          </cell>
          <cell r="F110" t="str">
            <v>WP1</v>
          </cell>
          <cell r="G110" t="str">
            <v>dense</v>
          </cell>
          <cell r="H110" t="str">
            <v>Jkt_DU_2</v>
          </cell>
          <cell r="J110" t="str">
            <v>JKGG043</v>
          </cell>
          <cell r="K110">
            <v>1</v>
          </cell>
        </row>
        <row r="111">
          <cell r="A111" t="str">
            <v>Site-00508</v>
          </cell>
          <cell r="B111" t="e">
            <v>#N/A</v>
          </cell>
          <cell r="C111" t="e">
            <v>#N/A</v>
          </cell>
          <cell r="D111">
            <v>106.832475</v>
          </cell>
          <cell r="E111">
            <v>-6.1553209999999998</v>
          </cell>
          <cell r="F111" t="str">
            <v>WP1</v>
          </cell>
          <cell r="G111" t="str">
            <v>dense</v>
          </cell>
          <cell r="H111" t="str">
            <v>Jkt_DU_2</v>
          </cell>
          <cell r="J111" t="str">
            <v>JKGG044</v>
          </cell>
          <cell r="K111">
            <v>1</v>
          </cell>
        </row>
        <row r="112">
          <cell r="A112" t="str">
            <v>Site-00509</v>
          </cell>
          <cell r="B112" t="e">
            <v>#N/A</v>
          </cell>
          <cell r="C112" t="e">
            <v>#N/A</v>
          </cell>
          <cell r="D112">
            <v>106.83906500000001</v>
          </cell>
          <cell r="E112">
            <v>-6.164021</v>
          </cell>
          <cell r="F112" t="str">
            <v>WP1</v>
          </cell>
          <cell r="G112" t="str">
            <v>dense</v>
          </cell>
          <cell r="H112" t="str">
            <v>Jkt_DU_2</v>
          </cell>
          <cell r="J112" t="str">
            <v>JKGG045</v>
          </cell>
          <cell r="K112">
            <v>1</v>
          </cell>
        </row>
        <row r="113">
          <cell r="A113" t="str">
            <v>Site-00540</v>
          </cell>
          <cell r="B113" t="str">
            <v>AAL2</v>
          </cell>
          <cell r="C113" t="e">
            <v>#N/A</v>
          </cell>
          <cell r="D113">
            <v>106.8241</v>
          </cell>
          <cell r="E113">
            <v>-6.1438959999999998</v>
          </cell>
          <cell r="F113" t="str">
            <v>WP1</v>
          </cell>
          <cell r="G113" t="str">
            <v>dense</v>
          </cell>
          <cell r="H113" t="str">
            <v>Jkt_DU_2</v>
          </cell>
          <cell r="J113" t="str">
            <v>JKGG046</v>
          </cell>
          <cell r="K113">
            <v>1</v>
          </cell>
        </row>
        <row r="114">
          <cell r="A114" t="str">
            <v>Site-00562</v>
          </cell>
          <cell r="B114" t="e">
            <v>#N/A</v>
          </cell>
          <cell r="C114" t="e">
            <v>#N/A</v>
          </cell>
          <cell r="D114">
            <v>106.821055</v>
          </cell>
          <cell r="E114">
            <v>-6.1463789999999996</v>
          </cell>
          <cell r="F114" t="str">
            <v>WP1</v>
          </cell>
          <cell r="G114" t="str">
            <v>dense</v>
          </cell>
          <cell r="H114" t="str">
            <v>Jkt_DU_2</v>
          </cell>
          <cell r="J114" t="str">
            <v>JKGG047</v>
          </cell>
          <cell r="K114">
            <v>1</v>
          </cell>
        </row>
        <row r="115">
          <cell r="A115" t="str">
            <v>Site-00571</v>
          </cell>
          <cell r="B115" t="e">
            <v>#N/A</v>
          </cell>
          <cell r="C115" t="e">
            <v>#N/A</v>
          </cell>
          <cell r="D115">
            <v>106.81775</v>
          </cell>
          <cell r="E115">
            <v>-6.1535419999999998</v>
          </cell>
          <cell r="F115" t="str">
            <v>WP1</v>
          </cell>
          <cell r="G115" t="str">
            <v>dense</v>
          </cell>
          <cell r="H115" t="str">
            <v>Jkt_DU_2</v>
          </cell>
          <cell r="J115" t="str">
            <v>JKGG048</v>
          </cell>
          <cell r="K115">
            <v>1</v>
          </cell>
        </row>
        <row r="116">
          <cell r="A116" t="str">
            <v>Site-00572</v>
          </cell>
          <cell r="B116" t="e">
            <v>#N/A</v>
          </cell>
          <cell r="C116" t="e">
            <v>#N/A</v>
          </cell>
          <cell r="D116">
            <v>106.823643</v>
          </cell>
          <cell r="E116">
            <v>-6.1637380000000004</v>
          </cell>
          <cell r="F116" t="str">
            <v>WP1</v>
          </cell>
          <cell r="G116" t="str">
            <v>dense</v>
          </cell>
          <cell r="H116" t="str">
            <v>Jkt_DU_2</v>
          </cell>
          <cell r="J116" t="str">
            <v>JKGG049</v>
          </cell>
          <cell r="K116">
            <v>1</v>
          </cell>
        </row>
        <row r="117">
          <cell r="A117" t="str">
            <v>Site-00573</v>
          </cell>
          <cell r="B117" t="e">
            <v>#N/A</v>
          </cell>
          <cell r="C117" t="e">
            <v>#N/A</v>
          </cell>
          <cell r="D117">
            <v>106.82422200000001</v>
          </cell>
          <cell r="E117">
            <v>-6.1513869999999997</v>
          </cell>
          <cell r="F117" t="str">
            <v>WP1</v>
          </cell>
          <cell r="G117" t="str">
            <v>dense</v>
          </cell>
          <cell r="H117" t="str">
            <v>Jkt_DU_2</v>
          </cell>
          <cell r="J117" t="str">
            <v>JKGG050</v>
          </cell>
          <cell r="K117">
            <v>1</v>
          </cell>
        </row>
        <row r="118">
          <cell r="A118" t="str">
            <v>Site-00574</v>
          </cell>
          <cell r="B118" t="e">
            <v>#N/A</v>
          </cell>
          <cell r="C118" t="e">
            <v>#N/A</v>
          </cell>
          <cell r="D118">
            <v>106.836212</v>
          </cell>
          <cell r="E118">
            <v>-6.1533009999999999</v>
          </cell>
          <cell r="F118" t="str">
            <v>WP1</v>
          </cell>
          <cell r="G118" t="str">
            <v>dense</v>
          </cell>
          <cell r="H118" t="str">
            <v>Jkt_DU_2</v>
          </cell>
          <cell r="J118" t="str">
            <v>JKGG051</v>
          </cell>
          <cell r="K118">
            <v>1</v>
          </cell>
        </row>
        <row r="119">
          <cell r="A119" t="str">
            <v>Site-00575</v>
          </cell>
          <cell r="B119" t="e">
            <v>#N/A</v>
          </cell>
          <cell r="C119" t="e">
            <v>#N/A</v>
          </cell>
          <cell r="D119">
            <v>106.82752600000001</v>
          </cell>
          <cell r="E119">
            <v>-6.1571509999999998</v>
          </cell>
          <cell r="F119" t="str">
            <v>WP1</v>
          </cell>
          <cell r="G119" t="str">
            <v>dense</v>
          </cell>
          <cell r="H119" t="str">
            <v>Jkt_DU_2</v>
          </cell>
          <cell r="J119" t="str">
            <v>JKGG052</v>
          </cell>
          <cell r="K119">
            <v>1</v>
          </cell>
        </row>
        <row r="120">
          <cell r="A120" t="str">
            <v>Site-00796</v>
          </cell>
          <cell r="B120" t="e">
            <v>#N/A</v>
          </cell>
          <cell r="C120" t="e">
            <v>#N/A</v>
          </cell>
          <cell r="D120">
            <v>106.83089099999999</v>
          </cell>
          <cell r="E120">
            <v>-6.1642760000000001</v>
          </cell>
          <cell r="F120" t="str">
            <v>WP1</v>
          </cell>
          <cell r="G120" t="str">
            <v>dense</v>
          </cell>
          <cell r="H120" t="str">
            <v>Jkt_DU_2</v>
          </cell>
          <cell r="J120" t="str">
            <v>JKGG053</v>
          </cell>
          <cell r="K120">
            <v>1</v>
          </cell>
        </row>
        <row r="121">
          <cell r="A121" t="str">
            <v>Site-01549</v>
          </cell>
          <cell r="B121" t="e">
            <v>#N/A</v>
          </cell>
          <cell r="C121" t="e">
            <v>#N/A</v>
          </cell>
          <cell r="D121">
            <v>106.822157</v>
          </cell>
          <cell r="E121">
            <v>-6.1316560000000004</v>
          </cell>
          <cell r="F121" t="str">
            <v>WP1</v>
          </cell>
          <cell r="G121" t="str">
            <v>dense</v>
          </cell>
          <cell r="H121" t="str">
            <v>Jkt_DU_2</v>
          </cell>
          <cell r="I121">
            <v>205</v>
          </cell>
          <cell r="J121" t="str">
            <v>JKGG054</v>
          </cell>
          <cell r="K121">
            <v>1</v>
          </cell>
        </row>
        <row r="122">
          <cell r="A122" t="str">
            <v>Site-00094</v>
          </cell>
          <cell r="B122" t="str">
            <v>AAL2</v>
          </cell>
          <cell r="C122" t="e">
            <v>#N/A</v>
          </cell>
          <cell r="D122">
            <v>106.84009399999999</v>
          </cell>
          <cell r="E122">
            <v>-6.1731429999999996</v>
          </cell>
          <cell r="F122" t="str">
            <v>WP1</v>
          </cell>
          <cell r="G122" t="str">
            <v>dense</v>
          </cell>
          <cell r="H122" t="str">
            <v>Jkt_DU_3</v>
          </cell>
          <cell r="I122">
            <v>141</v>
          </cell>
          <cell r="J122" t="str">
            <v>JKMT001</v>
          </cell>
          <cell r="K122">
            <v>1</v>
          </cell>
        </row>
        <row r="123">
          <cell r="A123" t="str">
            <v>Site-00107</v>
          </cell>
          <cell r="B123" t="e">
            <v>#N/A</v>
          </cell>
          <cell r="C123" t="e">
            <v>#N/A</v>
          </cell>
          <cell r="D123">
            <v>106.839564</v>
          </cell>
          <cell r="E123">
            <v>-6.1853689999999997</v>
          </cell>
          <cell r="F123" t="str">
            <v>WP1</v>
          </cell>
          <cell r="G123" t="str">
            <v>dense</v>
          </cell>
          <cell r="H123" t="str">
            <v>Jkt_DU_3</v>
          </cell>
          <cell r="J123" t="str">
            <v>JKMT002</v>
          </cell>
          <cell r="K123">
            <v>1</v>
          </cell>
        </row>
        <row r="124">
          <cell r="A124" t="str">
            <v>Site-00113</v>
          </cell>
          <cell r="B124" t="e">
            <v>#N/A</v>
          </cell>
          <cell r="C124" t="e">
            <v>#N/A</v>
          </cell>
          <cell r="D124">
            <v>106.84281</v>
          </cell>
          <cell r="E124">
            <v>-6.1958869999999999</v>
          </cell>
          <cell r="F124" t="str">
            <v>WP1</v>
          </cell>
          <cell r="G124" t="str">
            <v>dense</v>
          </cell>
          <cell r="H124" t="str">
            <v>Jkt_DU_3</v>
          </cell>
          <cell r="J124" t="str">
            <v>JKMT003</v>
          </cell>
          <cell r="K124">
            <v>1</v>
          </cell>
        </row>
        <row r="125">
          <cell r="A125" t="str">
            <v>Site-00114</v>
          </cell>
          <cell r="B125" t="e">
            <v>#N/A</v>
          </cell>
          <cell r="C125" t="e">
            <v>#N/A</v>
          </cell>
          <cell r="D125">
            <v>106.83164499999999</v>
          </cell>
          <cell r="E125">
            <v>-6.1901070000000002</v>
          </cell>
          <cell r="F125" t="str">
            <v>WP1</v>
          </cell>
          <cell r="G125" t="str">
            <v>dense</v>
          </cell>
          <cell r="H125" t="str">
            <v>Jkt_DU_3</v>
          </cell>
          <cell r="J125" t="str">
            <v>JKMT004</v>
          </cell>
          <cell r="K125">
            <v>1</v>
          </cell>
        </row>
        <row r="126">
          <cell r="A126" t="str">
            <v>Site-00115</v>
          </cell>
          <cell r="B126" t="e">
            <v>#N/A</v>
          </cell>
          <cell r="C126" t="e">
            <v>#N/A</v>
          </cell>
          <cell r="D126">
            <v>106.82890999999999</v>
          </cell>
          <cell r="E126">
            <v>-6.1948879999999997</v>
          </cell>
          <cell r="F126" t="str">
            <v>WP1</v>
          </cell>
          <cell r="G126" t="str">
            <v>dense</v>
          </cell>
          <cell r="H126" t="str">
            <v>Jkt_DU_3</v>
          </cell>
          <cell r="I126">
            <v>122</v>
          </cell>
          <cell r="J126" t="str">
            <v>JKMT005</v>
          </cell>
          <cell r="K126">
            <v>1</v>
          </cell>
        </row>
        <row r="127">
          <cell r="A127" t="str">
            <v>Site-00120</v>
          </cell>
          <cell r="B127" t="e">
            <v>#N/A</v>
          </cell>
          <cell r="C127" t="e">
            <v>#N/A</v>
          </cell>
          <cell r="D127">
            <v>106.836161</v>
          </cell>
          <cell r="E127">
            <v>-6.1959900000000001</v>
          </cell>
          <cell r="F127" t="str">
            <v>WP1</v>
          </cell>
          <cell r="G127" t="str">
            <v>dense</v>
          </cell>
          <cell r="H127" t="str">
            <v>Jkt_DU_3</v>
          </cell>
          <cell r="I127">
            <v>123</v>
          </cell>
          <cell r="J127" t="str">
            <v>JKMT006</v>
          </cell>
          <cell r="K127">
            <v>1</v>
          </cell>
        </row>
        <row r="128">
          <cell r="A128" t="str">
            <v>Site-00121</v>
          </cell>
          <cell r="B128" t="e">
            <v>#N/A</v>
          </cell>
          <cell r="C128" t="e">
            <v>#N/A</v>
          </cell>
          <cell r="D128">
            <v>106.83112300000001</v>
          </cell>
          <cell r="E128">
            <v>-6.2004739999999998</v>
          </cell>
          <cell r="F128" t="str">
            <v>WP1</v>
          </cell>
          <cell r="G128" t="str">
            <v>dense</v>
          </cell>
          <cell r="H128" t="str">
            <v>Jkt_DU_3</v>
          </cell>
          <cell r="I128">
            <v>118</v>
          </cell>
          <cell r="J128" t="str">
            <v>JKMT007</v>
          </cell>
          <cell r="K128">
            <v>1</v>
          </cell>
        </row>
        <row r="129">
          <cell r="A129" t="str">
            <v>Site-00125</v>
          </cell>
          <cell r="B129" t="e">
            <v>#N/A</v>
          </cell>
          <cell r="C129" t="e">
            <v>#N/A</v>
          </cell>
          <cell r="D129">
            <v>106.837098</v>
          </cell>
          <cell r="E129">
            <v>-6.2017810000000004</v>
          </cell>
          <cell r="F129" t="str">
            <v>WP1</v>
          </cell>
          <cell r="G129" t="str">
            <v>dense</v>
          </cell>
          <cell r="H129" t="str">
            <v>Jkt_DU_3</v>
          </cell>
          <cell r="I129">
            <v>120</v>
          </cell>
          <cell r="J129" t="str">
            <v>JKMT008</v>
          </cell>
          <cell r="K129">
            <v>1</v>
          </cell>
        </row>
        <row r="130">
          <cell r="A130" t="str">
            <v>Site-00189</v>
          </cell>
          <cell r="B130" t="e">
            <v>#N/A</v>
          </cell>
          <cell r="C130" t="e">
            <v>#N/A</v>
          </cell>
          <cell r="D130">
            <v>106.841847</v>
          </cell>
          <cell r="E130">
            <v>-6.1796290000000003</v>
          </cell>
          <cell r="F130" t="str">
            <v>WP1</v>
          </cell>
          <cell r="G130" t="str">
            <v>dense</v>
          </cell>
          <cell r="H130" t="str">
            <v>Jkt_DU_3</v>
          </cell>
          <cell r="I130">
            <v>139</v>
          </cell>
          <cell r="J130" t="str">
            <v>JKMT009</v>
          </cell>
          <cell r="K130">
            <v>1</v>
          </cell>
        </row>
        <row r="131">
          <cell r="A131" t="str">
            <v>Site-00438</v>
          </cell>
          <cell r="B131" t="e">
            <v>#N/A</v>
          </cell>
          <cell r="C131" t="e">
            <v>#N/A</v>
          </cell>
          <cell r="D131">
            <v>106.840067</v>
          </cell>
          <cell r="E131">
            <v>-6.1913609999999997</v>
          </cell>
          <cell r="F131" t="str">
            <v>WP1</v>
          </cell>
          <cell r="G131" t="str">
            <v>dense</v>
          </cell>
          <cell r="H131" t="str">
            <v>Jkt_DU_3</v>
          </cell>
          <cell r="J131" t="str">
            <v>JKMT010</v>
          </cell>
          <cell r="K131">
            <v>1</v>
          </cell>
        </row>
        <row r="132">
          <cell r="A132" t="str">
            <v>Site-00486</v>
          </cell>
          <cell r="B132" t="e">
            <v>#N/A</v>
          </cell>
          <cell r="C132" t="e">
            <v>#N/A</v>
          </cell>
          <cell r="D132">
            <v>106.84083800000001</v>
          </cell>
          <cell r="E132">
            <v>-6.2059300000000004</v>
          </cell>
          <cell r="F132" t="str">
            <v>WP1</v>
          </cell>
          <cell r="G132" t="str">
            <v>dense</v>
          </cell>
          <cell r="H132" t="str">
            <v>Jkt_DU_3</v>
          </cell>
          <cell r="J132" t="str">
            <v>JKMT011</v>
          </cell>
          <cell r="K132">
            <v>1</v>
          </cell>
        </row>
        <row r="133">
          <cell r="A133" t="str">
            <v>Site-00546</v>
          </cell>
          <cell r="B133" t="str">
            <v>AAL2</v>
          </cell>
          <cell r="C133" t="e">
            <v>#N/A</v>
          </cell>
          <cell r="D133">
            <v>106.827979</v>
          </cell>
          <cell r="E133">
            <v>-6.1995230000000001</v>
          </cell>
          <cell r="F133" t="str">
            <v>WP1</v>
          </cell>
          <cell r="G133" t="str">
            <v>dense</v>
          </cell>
          <cell r="H133" t="str">
            <v>Jkt_DU_3</v>
          </cell>
          <cell r="I133">
            <v>117</v>
          </cell>
          <cell r="J133" t="str">
            <v>JKMT012</v>
          </cell>
          <cell r="K133">
            <v>1</v>
          </cell>
        </row>
        <row r="134">
          <cell r="A134" t="str">
            <v>Site-00555</v>
          </cell>
          <cell r="B134" t="e">
            <v>#N/A</v>
          </cell>
          <cell r="C134" t="e">
            <v>#N/A</v>
          </cell>
          <cell r="D134">
            <v>106.82731</v>
          </cell>
          <cell r="E134">
            <v>-6.190099</v>
          </cell>
          <cell r="F134" t="str">
            <v>WP1</v>
          </cell>
          <cell r="G134" t="str">
            <v>dense</v>
          </cell>
          <cell r="H134" t="str">
            <v>Jkt_DU_3</v>
          </cell>
          <cell r="J134" t="str">
            <v>JKMT013</v>
          </cell>
          <cell r="K134">
            <v>1</v>
          </cell>
        </row>
        <row r="135">
          <cell r="A135" t="str">
            <v>Site-00556</v>
          </cell>
          <cell r="B135" t="e">
            <v>#N/A</v>
          </cell>
          <cell r="C135" t="str">
            <v>SDH Hub</v>
          </cell>
          <cell r="D135">
            <v>106.83369999999999</v>
          </cell>
          <cell r="E135">
            <v>-6.2047800000000004</v>
          </cell>
          <cell r="F135" t="str">
            <v>WP1</v>
          </cell>
          <cell r="G135" t="str">
            <v>dense</v>
          </cell>
          <cell r="H135" t="str">
            <v>Jkt_DU_3</v>
          </cell>
          <cell r="J135" t="str">
            <v>JKMT014</v>
          </cell>
          <cell r="K135">
            <v>1</v>
          </cell>
        </row>
        <row r="136">
          <cell r="A136" t="str">
            <v>Site-00579</v>
          </cell>
          <cell r="B136" t="e">
            <v>#N/A</v>
          </cell>
          <cell r="C136" t="e">
            <v>#N/A</v>
          </cell>
          <cell r="D136">
            <v>106.835852</v>
          </cell>
          <cell r="E136">
            <v>-6.1776439999999999</v>
          </cell>
          <cell r="F136" t="str">
            <v>WP1</v>
          </cell>
          <cell r="G136" t="str">
            <v>dense</v>
          </cell>
          <cell r="H136" t="str">
            <v>Jkt_DU_3</v>
          </cell>
          <cell r="J136" t="str">
            <v>JKMT015</v>
          </cell>
          <cell r="K136">
            <v>1</v>
          </cell>
        </row>
        <row r="137">
          <cell r="A137" t="str">
            <v>Site-00585</v>
          </cell>
          <cell r="B137" t="e">
            <v>#N/A</v>
          </cell>
          <cell r="C137" t="e">
            <v>#N/A</v>
          </cell>
          <cell r="D137">
            <v>106.836078</v>
          </cell>
          <cell r="E137">
            <v>-6.1918569999999997</v>
          </cell>
          <cell r="F137" t="str">
            <v>WP1</v>
          </cell>
          <cell r="G137" t="str">
            <v>dense</v>
          </cell>
          <cell r="H137" t="str">
            <v>Jkt_DU_3</v>
          </cell>
          <cell r="J137" t="str">
            <v>JKMT016</v>
          </cell>
          <cell r="K137">
            <v>1</v>
          </cell>
        </row>
        <row r="138">
          <cell r="A138" t="str">
            <v>Site-00587</v>
          </cell>
          <cell r="B138" t="e">
            <v>#N/A</v>
          </cell>
          <cell r="C138" t="e">
            <v>#N/A</v>
          </cell>
          <cell r="D138">
            <v>106.836152</v>
          </cell>
          <cell r="E138">
            <v>-6.1875929999999997</v>
          </cell>
          <cell r="F138" t="str">
            <v>WP1</v>
          </cell>
          <cell r="G138" t="str">
            <v>dense</v>
          </cell>
          <cell r="H138" t="str">
            <v>Jkt_DU_3</v>
          </cell>
          <cell r="J138" t="str">
            <v>JKMT017</v>
          </cell>
          <cell r="K138">
            <v>1</v>
          </cell>
        </row>
        <row r="139">
          <cell r="A139" t="str">
            <v>Site-00126</v>
          </cell>
          <cell r="B139" t="e">
            <v>#N/A</v>
          </cell>
          <cell r="C139" t="e">
            <v>#N/A</v>
          </cell>
          <cell r="D139">
            <v>106.837335</v>
          </cell>
          <cell r="E139">
            <v>-6.2092330000000002</v>
          </cell>
          <cell r="F139" t="str">
            <v>WP1</v>
          </cell>
          <cell r="G139" t="str">
            <v>dense</v>
          </cell>
          <cell r="H139" t="str">
            <v>Jkt_DU_4</v>
          </cell>
          <cell r="I139">
            <v>91</v>
          </cell>
          <cell r="J139" t="str">
            <v>JKKG001</v>
          </cell>
          <cell r="K139">
            <v>1</v>
          </cell>
        </row>
        <row r="140">
          <cell r="A140" t="str">
            <v>Site-00128</v>
          </cell>
          <cell r="B140" t="e">
            <v>#N/A</v>
          </cell>
          <cell r="C140" t="e">
            <v>#N/A</v>
          </cell>
          <cell r="D140">
            <v>106.825191</v>
          </cell>
          <cell r="E140">
            <v>-6.2138520000000002</v>
          </cell>
          <cell r="F140" t="str">
            <v>WP1</v>
          </cell>
          <cell r="G140" t="str">
            <v>dense</v>
          </cell>
          <cell r="H140" t="str">
            <v>Jkt_DU_4</v>
          </cell>
          <cell r="I140">
            <v>74</v>
          </cell>
          <cell r="J140" t="str">
            <v>JKKG002</v>
          </cell>
          <cell r="K140">
            <v>1</v>
          </cell>
        </row>
        <row r="141">
          <cell r="A141" t="str">
            <v>Site-00129</v>
          </cell>
          <cell r="B141" t="e">
            <v>#N/A</v>
          </cell>
          <cell r="C141" t="e">
            <v>#N/A</v>
          </cell>
          <cell r="D141">
            <v>106.823072</v>
          </cell>
          <cell r="E141">
            <v>-6.2183539999999997</v>
          </cell>
          <cell r="F141" t="str">
            <v>WP1</v>
          </cell>
          <cell r="G141" t="str">
            <v>dense</v>
          </cell>
          <cell r="H141" t="str">
            <v>Jkt_DU_4</v>
          </cell>
          <cell r="I141">
            <v>69</v>
          </cell>
          <cell r="J141" t="str">
            <v>JKKG003</v>
          </cell>
          <cell r="K141">
            <v>1</v>
          </cell>
        </row>
        <row r="142">
          <cell r="A142" t="str">
            <v>Site-00130</v>
          </cell>
          <cell r="B142" t="e">
            <v>#N/A</v>
          </cell>
          <cell r="C142" t="str">
            <v>SDH Hub</v>
          </cell>
          <cell r="D142">
            <v>106.815185</v>
          </cell>
          <cell r="E142">
            <v>-6.2227800000000002</v>
          </cell>
          <cell r="F142" t="str">
            <v>WP1</v>
          </cell>
          <cell r="G142" t="str">
            <v>dense</v>
          </cell>
          <cell r="H142" t="str">
            <v>Jkt_DU_4</v>
          </cell>
          <cell r="J142" t="str">
            <v>JKKG004</v>
          </cell>
          <cell r="K142">
            <v>1</v>
          </cell>
        </row>
        <row r="143">
          <cell r="A143" t="str">
            <v>Site-00136</v>
          </cell>
          <cell r="B143" t="e">
            <v>#N/A</v>
          </cell>
          <cell r="C143" t="e">
            <v>#N/A</v>
          </cell>
          <cell r="D143">
            <v>106.821124</v>
          </cell>
          <cell r="E143">
            <v>-6.2221760000000002</v>
          </cell>
          <cell r="F143" t="str">
            <v>WP1</v>
          </cell>
          <cell r="G143" t="str">
            <v>dense</v>
          </cell>
          <cell r="H143" t="str">
            <v>Jkt_DU_4</v>
          </cell>
          <cell r="I143">
            <v>16</v>
          </cell>
          <cell r="J143" t="str">
            <v>JKKG005</v>
          </cell>
          <cell r="K143">
            <v>1</v>
          </cell>
        </row>
        <row r="144">
          <cell r="A144" t="str">
            <v>Site-00139</v>
          </cell>
          <cell r="B144" t="str">
            <v>AAL2</v>
          </cell>
          <cell r="C144" t="e">
            <v>#N/A</v>
          </cell>
          <cell r="D144">
            <v>106.817105</v>
          </cell>
          <cell r="E144">
            <v>-6.2267999999999999</v>
          </cell>
          <cell r="F144" t="str">
            <v>WP1</v>
          </cell>
          <cell r="G144" t="str">
            <v>dense</v>
          </cell>
          <cell r="H144" t="str">
            <v>Jkt_DU_4</v>
          </cell>
          <cell r="I144">
            <v>10</v>
          </cell>
          <cell r="J144" t="str">
            <v>JKKG006</v>
          </cell>
          <cell r="K144">
            <v>1</v>
          </cell>
        </row>
        <row r="145">
          <cell r="A145" t="str">
            <v>Site-00146</v>
          </cell>
          <cell r="B145" t="e">
            <v>#N/A</v>
          </cell>
          <cell r="C145" t="e">
            <v>#N/A</v>
          </cell>
          <cell r="D145">
            <v>106.84291</v>
          </cell>
          <cell r="E145">
            <v>-6.2151560000000003</v>
          </cell>
          <cell r="F145" t="str">
            <v>WP1</v>
          </cell>
          <cell r="G145" t="str">
            <v>dense</v>
          </cell>
          <cell r="H145" t="str">
            <v>Jkt_DU_4</v>
          </cell>
          <cell r="I145">
            <v>90</v>
          </cell>
          <cell r="J145" t="str">
            <v>JKKG007</v>
          </cell>
          <cell r="K145">
            <v>1</v>
          </cell>
        </row>
        <row r="146">
          <cell r="A146" t="str">
            <v>Site-00147</v>
          </cell>
          <cell r="B146" t="e">
            <v>#N/A</v>
          </cell>
          <cell r="C146" t="str">
            <v>SDH Hub</v>
          </cell>
          <cell r="D146">
            <v>106.83904</v>
          </cell>
          <cell r="E146">
            <v>-6.218858</v>
          </cell>
          <cell r="F146" t="str">
            <v>WP1</v>
          </cell>
          <cell r="G146" t="str">
            <v>dense</v>
          </cell>
          <cell r="H146" t="str">
            <v>Jkt_DU_4</v>
          </cell>
          <cell r="I146">
            <v>73</v>
          </cell>
          <cell r="J146" t="str">
            <v>JKKG008</v>
          </cell>
          <cell r="K146">
            <v>1</v>
          </cell>
        </row>
        <row r="147">
          <cell r="A147" t="str">
            <v>Site-00157</v>
          </cell>
          <cell r="B147" t="e">
            <v>#N/A</v>
          </cell>
          <cell r="C147" t="e">
            <v>#N/A</v>
          </cell>
          <cell r="D147">
            <v>106.839026</v>
          </cell>
          <cell r="E147">
            <v>-6.2319560000000003</v>
          </cell>
          <cell r="F147" t="str">
            <v>WP1</v>
          </cell>
          <cell r="G147" t="str">
            <v>dense</v>
          </cell>
          <cell r="H147" t="str">
            <v>Jkt_DU_4</v>
          </cell>
          <cell r="I147">
            <v>7</v>
          </cell>
          <cell r="J147" t="str">
            <v>JKKG009</v>
          </cell>
          <cell r="K147">
            <v>1</v>
          </cell>
        </row>
        <row r="148">
          <cell r="A148" t="str">
            <v>Site-00159</v>
          </cell>
          <cell r="B148" t="e">
            <v>#N/A</v>
          </cell>
          <cell r="C148" t="str">
            <v>SDH Hub</v>
          </cell>
          <cell r="D148">
            <v>106.825018</v>
          </cell>
          <cell r="E148">
            <v>-6.2348220000000003</v>
          </cell>
          <cell r="F148" t="str">
            <v>WP1</v>
          </cell>
          <cell r="G148" t="str">
            <v>dense</v>
          </cell>
          <cell r="H148" t="str">
            <v>Jkt_DU_4</v>
          </cell>
          <cell r="I148">
            <v>4</v>
          </cell>
          <cell r="J148" t="str">
            <v>JKKG010</v>
          </cell>
          <cell r="K148">
            <v>1</v>
          </cell>
        </row>
        <row r="149">
          <cell r="A149" t="str">
            <v>Site-00167</v>
          </cell>
          <cell r="B149" t="e">
            <v>#N/A</v>
          </cell>
          <cell r="C149" t="e">
            <v>#N/A</v>
          </cell>
          <cell r="D149">
            <v>106.83747</v>
          </cell>
          <cell r="E149">
            <v>-6.2370919999999996</v>
          </cell>
          <cell r="F149" t="str">
            <v>WP1</v>
          </cell>
          <cell r="G149" t="str">
            <v>dense</v>
          </cell>
          <cell r="H149" t="str">
            <v>Jkt_DU_4</v>
          </cell>
          <cell r="I149">
            <v>5</v>
          </cell>
          <cell r="J149" t="str">
            <v>JKKG011</v>
          </cell>
          <cell r="K149">
            <v>1</v>
          </cell>
        </row>
        <row r="150">
          <cell r="A150" t="str">
            <v>Site-00168</v>
          </cell>
          <cell r="B150" t="e">
            <v>#N/A</v>
          </cell>
          <cell r="C150" t="str">
            <v>SDH Hub</v>
          </cell>
          <cell r="D150">
            <v>106.830877</v>
          </cell>
          <cell r="E150">
            <v>-6.2382280000000003</v>
          </cell>
          <cell r="F150" t="str">
            <v>WP1</v>
          </cell>
          <cell r="G150" t="str">
            <v>dense</v>
          </cell>
          <cell r="H150" t="str">
            <v>Jkt_DU_4</v>
          </cell>
          <cell r="I150">
            <v>1</v>
          </cell>
          <cell r="J150" t="str">
            <v>JKKG012</v>
          </cell>
          <cell r="K150">
            <v>1</v>
          </cell>
        </row>
        <row r="151">
          <cell r="A151" t="str">
            <v>Site-00186</v>
          </cell>
          <cell r="B151" t="e">
            <v>#N/A</v>
          </cell>
          <cell r="C151" t="e">
            <v>#N/A</v>
          </cell>
          <cell r="D151">
            <v>106.84024599999999</v>
          </cell>
          <cell r="E151">
            <v>-6.2248450000000002</v>
          </cell>
          <cell r="F151" t="str">
            <v>WP1</v>
          </cell>
          <cell r="G151" t="str">
            <v>dense</v>
          </cell>
          <cell r="H151" t="str">
            <v>Jkt_DU_4</v>
          </cell>
          <cell r="I151">
            <v>77</v>
          </cell>
          <cell r="J151" t="str">
            <v>JKKG013</v>
          </cell>
          <cell r="K151">
            <v>1</v>
          </cell>
        </row>
        <row r="152">
          <cell r="A152" t="str">
            <v>Site-00527</v>
          </cell>
          <cell r="B152" t="e">
            <v>#N/A</v>
          </cell>
          <cell r="C152" t="str">
            <v>SDH Hub</v>
          </cell>
          <cell r="D152">
            <v>106.82296599999999</v>
          </cell>
          <cell r="E152">
            <v>-6.2277680000000002</v>
          </cell>
          <cell r="F152" t="str">
            <v>WP1</v>
          </cell>
          <cell r="G152" t="str">
            <v>dense</v>
          </cell>
          <cell r="H152" t="str">
            <v>Jkt_DU_4</v>
          </cell>
          <cell r="I152">
            <v>8</v>
          </cell>
          <cell r="J152" t="str">
            <v>JKKG014</v>
          </cell>
          <cell r="K152">
            <v>1</v>
          </cell>
        </row>
        <row r="153">
          <cell r="A153" t="str">
            <v>Site-00533</v>
          </cell>
          <cell r="B153" t="e">
            <v>#N/A</v>
          </cell>
          <cell r="C153" t="e">
            <v>#N/A</v>
          </cell>
          <cell r="D153">
            <v>106.827563</v>
          </cell>
          <cell r="E153">
            <v>-6.2186139999999996</v>
          </cell>
          <cell r="F153" t="str">
            <v>WP1</v>
          </cell>
          <cell r="G153" t="str">
            <v>dense</v>
          </cell>
          <cell r="H153" t="str">
            <v>Jkt_DU_4</v>
          </cell>
          <cell r="J153" t="str">
            <v>JKKG015</v>
          </cell>
          <cell r="K153">
            <v>1</v>
          </cell>
        </row>
        <row r="154">
          <cell r="A154" t="str">
            <v>Site-00586</v>
          </cell>
          <cell r="B154" t="e">
            <v>#N/A</v>
          </cell>
          <cell r="C154" t="str">
            <v>SDH Hub</v>
          </cell>
          <cell r="D154">
            <v>106.837132</v>
          </cell>
          <cell r="E154">
            <v>-6.2141520000000003</v>
          </cell>
          <cell r="F154" t="str">
            <v>WP1</v>
          </cell>
          <cell r="G154" t="str">
            <v>dense</v>
          </cell>
          <cell r="H154" t="str">
            <v>Jkt_DU_4</v>
          </cell>
          <cell r="J154" t="str">
            <v>JKKG016</v>
          </cell>
          <cell r="K154">
            <v>1</v>
          </cell>
        </row>
        <row r="155">
          <cell r="A155" t="str">
            <v>Site-00589</v>
          </cell>
          <cell r="B155" t="e">
            <v>#N/A</v>
          </cell>
          <cell r="C155" t="e">
            <v>#N/A</v>
          </cell>
          <cell r="D155">
            <v>106.82148599999999</v>
          </cell>
          <cell r="E155">
            <v>-6.2334839999999998</v>
          </cell>
          <cell r="F155" t="str">
            <v>WP1</v>
          </cell>
          <cell r="G155" t="str">
            <v>dense</v>
          </cell>
          <cell r="H155" t="str">
            <v>Jkt_DU_4</v>
          </cell>
          <cell r="J155" t="str">
            <v>JKKG017</v>
          </cell>
          <cell r="K155">
            <v>1</v>
          </cell>
        </row>
        <row r="156">
          <cell r="A156" t="str">
            <v>Site-00882</v>
          </cell>
          <cell r="B156" t="e">
            <v>#N/A</v>
          </cell>
          <cell r="C156" t="str">
            <v>SDH Hub</v>
          </cell>
          <cell r="D156">
            <v>106.81899300000001</v>
          </cell>
          <cell r="E156">
            <v>-6.2189379999999996</v>
          </cell>
          <cell r="F156" t="str">
            <v>WP1</v>
          </cell>
          <cell r="G156" t="str">
            <v>dense</v>
          </cell>
          <cell r="H156" t="str">
            <v>Jkt_DU_4</v>
          </cell>
          <cell r="J156" t="str">
            <v>JKKG018</v>
          </cell>
          <cell r="K156">
            <v>1</v>
          </cell>
        </row>
        <row r="157">
          <cell r="A157" t="str">
            <v>Site-01189</v>
          </cell>
          <cell r="B157" t="e">
            <v>#N/A</v>
          </cell>
          <cell r="C157" t="str">
            <v>SDH Hub</v>
          </cell>
          <cell r="D157">
            <v>106.843999</v>
          </cell>
          <cell r="E157">
            <v>-6.2104039999999996</v>
          </cell>
          <cell r="F157" t="str">
            <v>WP1</v>
          </cell>
          <cell r="G157" t="str">
            <v>dense</v>
          </cell>
          <cell r="H157" t="str">
            <v>Jkt_DU_4</v>
          </cell>
          <cell r="J157" t="str">
            <v>JKKG019</v>
          </cell>
          <cell r="K157">
            <v>1</v>
          </cell>
        </row>
        <row r="158">
          <cell r="A158" t="str">
            <v>Graha Irama*</v>
          </cell>
          <cell r="B158" t="str">
            <v>AAL2</v>
          </cell>
          <cell r="C158" t="e">
            <v>#N/A</v>
          </cell>
          <cell r="H158" t="str">
            <v>Jkt_DU_4</v>
          </cell>
          <cell r="L158" t="str">
            <v>Dependencies sites, Non-200 Sites</v>
          </cell>
        </row>
        <row r="159">
          <cell r="A159" t="str">
            <v>Wisma Tugu (1 &amp; 2)</v>
          </cell>
          <cell r="B159" t="str">
            <v>AAL2</v>
          </cell>
          <cell r="C159" t="e">
            <v>#N/A</v>
          </cell>
          <cell r="H159" t="str">
            <v>Jkt_DU_4</v>
          </cell>
          <cell r="L159" t="str">
            <v>Dependencies sites, Non-200 Sites</v>
          </cell>
        </row>
        <row r="160">
          <cell r="A160" t="str">
            <v>Site-00085</v>
          </cell>
          <cell r="B160" t="e">
            <v>#N/A</v>
          </cell>
          <cell r="C160" t="e">
            <v>#N/A</v>
          </cell>
          <cell r="D160">
            <v>106.81199700000001</v>
          </cell>
          <cell r="E160">
            <v>-6.2439879999999999</v>
          </cell>
          <cell r="F160" t="str">
            <v>WP1</v>
          </cell>
          <cell r="G160" t="str">
            <v>dense</v>
          </cell>
          <cell r="H160" t="str">
            <v>Jkt_DU_5b</v>
          </cell>
          <cell r="J160" t="str">
            <v>JKKY001</v>
          </cell>
          <cell r="K160">
            <v>1</v>
          </cell>
        </row>
        <row r="161">
          <cell r="A161" t="str">
            <v>Site-00140</v>
          </cell>
          <cell r="B161" t="e">
            <v>#N/A</v>
          </cell>
          <cell r="C161" t="e">
            <v>#N/A</v>
          </cell>
          <cell r="D161">
            <v>106.81067299999999</v>
          </cell>
          <cell r="E161">
            <v>-6.22607</v>
          </cell>
          <cell r="F161" t="str">
            <v>WP1</v>
          </cell>
          <cell r="G161" t="str">
            <v>dense</v>
          </cell>
          <cell r="H161" t="str">
            <v>Jkt_DU_5b</v>
          </cell>
          <cell r="J161" t="str">
            <v>JKKY003</v>
          </cell>
          <cell r="K161">
            <v>1</v>
          </cell>
        </row>
        <row r="162">
          <cell r="A162" t="str">
            <v>Site-00141</v>
          </cell>
          <cell r="B162" t="e">
            <v>#N/A</v>
          </cell>
          <cell r="C162" t="e">
            <v>#N/A</v>
          </cell>
          <cell r="D162">
            <v>106.80629399999999</v>
          </cell>
          <cell r="E162">
            <v>-6.2308700000000004</v>
          </cell>
          <cell r="F162" t="str">
            <v>WP1</v>
          </cell>
          <cell r="G162" t="str">
            <v>dense</v>
          </cell>
          <cell r="H162" t="str">
            <v>Jkt_DU_5b</v>
          </cell>
          <cell r="J162" t="str">
            <v>JKKY004</v>
          </cell>
          <cell r="K162">
            <v>1</v>
          </cell>
        </row>
        <row r="163">
          <cell r="A163" t="str">
            <v>Site-00150</v>
          </cell>
          <cell r="B163" t="e">
            <v>#N/A</v>
          </cell>
          <cell r="C163" t="e">
            <v>#N/A</v>
          </cell>
          <cell r="D163">
            <v>106.81827800000001</v>
          </cell>
          <cell r="E163">
            <v>-6.2305599999999997</v>
          </cell>
          <cell r="F163" t="str">
            <v>WP1</v>
          </cell>
          <cell r="G163" t="str">
            <v>dense</v>
          </cell>
          <cell r="H163" t="str">
            <v>Jkt_DU_5b</v>
          </cell>
          <cell r="I163">
            <v>9</v>
          </cell>
          <cell r="J163" t="str">
            <v>JKKY007</v>
          </cell>
          <cell r="K163">
            <v>1</v>
          </cell>
        </row>
        <row r="164">
          <cell r="A164" t="str">
            <v>Site-00151</v>
          </cell>
          <cell r="B164" t="e">
            <v>#N/A</v>
          </cell>
          <cell r="C164" t="e">
            <v>#N/A</v>
          </cell>
          <cell r="D164">
            <v>106.812231</v>
          </cell>
          <cell r="E164">
            <v>-6.2327209999999997</v>
          </cell>
          <cell r="F164" t="str">
            <v>WP1</v>
          </cell>
          <cell r="G164" t="str">
            <v>dense</v>
          </cell>
          <cell r="H164" t="str">
            <v>Jkt_DU_5b</v>
          </cell>
          <cell r="I164">
            <v>20</v>
          </cell>
          <cell r="J164" t="str">
            <v>JKKY008</v>
          </cell>
          <cell r="K164">
            <v>1</v>
          </cell>
        </row>
        <row r="165">
          <cell r="A165" t="str">
            <v>Site-00152</v>
          </cell>
          <cell r="B165" t="e">
            <v>#N/A</v>
          </cell>
          <cell r="C165" t="e">
            <v>#N/A</v>
          </cell>
          <cell r="D165">
            <v>106.80772899999999</v>
          </cell>
          <cell r="E165">
            <v>-6.2358209999999996</v>
          </cell>
          <cell r="F165" t="str">
            <v>WP1</v>
          </cell>
          <cell r="G165" t="str">
            <v>dense</v>
          </cell>
          <cell r="H165" t="str">
            <v>Jkt_DU_5b</v>
          </cell>
          <cell r="I165">
            <v>25</v>
          </cell>
          <cell r="J165" t="str">
            <v>JKKY009</v>
          </cell>
          <cell r="K165">
            <v>1</v>
          </cell>
        </row>
        <row r="166">
          <cell r="A166" t="str">
            <v>Site-00160</v>
          </cell>
          <cell r="B166" t="e">
            <v>#N/A</v>
          </cell>
          <cell r="C166" t="e">
            <v>#N/A</v>
          </cell>
          <cell r="D166">
            <v>106.819232</v>
          </cell>
          <cell r="E166">
            <v>-6.2405379999999999</v>
          </cell>
          <cell r="F166" t="str">
            <v>WP1</v>
          </cell>
          <cell r="G166" t="str">
            <v>dense</v>
          </cell>
          <cell r="H166" t="str">
            <v>Jkt_DU_5b</v>
          </cell>
          <cell r="I166">
            <v>21</v>
          </cell>
          <cell r="J166" t="str">
            <v>JKKY012</v>
          </cell>
          <cell r="K166">
            <v>1</v>
          </cell>
        </row>
        <row r="167">
          <cell r="A167" t="str">
            <v>Site-00161</v>
          </cell>
          <cell r="B167" t="e">
            <v>#N/A</v>
          </cell>
          <cell r="C167" t="e">
            <v>#N/A</v>
          </cell>
          <cell r="D167">
            <v>106.813872</v>
          </cell>
          <cell r="E167">
            <v>-6.2388820000000003</v>
          </cell>
          <cell r="F167" t="str">
            <v>WP1</v>
          </cell>
          <cell r="G167" t="str">
            <v>dense</v>
          </cell>
          <cell r="H167" t="str">
            <v>Jkt_DU_5b</v>
          </cell>
          <cell r="J167" t="str">
            <v>JKKY013</v>
          </cell>
          <cell r="K167">
            <v>1</v>
          </cell>
        </row>
        <row r="168">
          <cell r="A168" t="str">
            <v>Site-00162</v>
          </cell>
          <cell r="B168" t="e">
            <v>#N/A</v>
          </cell>
          <cell r="C168" t="e">
            <v>#N/A</v>
          </cell>
          <cell r="D168">
            <v>106.807755</v>
          </cell>
          <cell r="E168">
            <v>-6.240621</v>
          </cell>
          <cell r="F168" t="str">
            <v>WP1</v>
          </cell>
          <cell r="G168" t="str">
            <v>dense</v>
          </cell>
          <cell r="H168" t="str">
            <v>Jkt_DU_5b</v>
          </cell>
          <cell r="I168">
            <v>26</v>
          </cell>
          <cell r="J168" t="str">
            <v>JKKY014</v>
          </cell>
          <cell r="K168">
            <v>1</v>
          </cell>
        </row>
        <row r="169">
          <cell r="A169" t="str">
            <v>Site-00163</v>
          </cell>
          <cell r="B169" t="e">
            <v>#N/A</v>
          </cell>
          <cell r="C169" t="e">
            <v>#N/A</v>
          </cell>
          <cell r="D169">
            <v>106.80528700000001</v>
          </cell>
          <cell r="E169">
            <v>-6.2434269999999996</v>
          </cell>
          <cell r="F169" t="str">
            <v>WP1</v>
          </cell>
          <cell r="G169" t="str">
            <v>dense</v>
          </cell>
          <cell r="H169" t="str">
            <v>Jkt_DU_5b</v>
          </cell>
          <cell r="J169" t="str">
            <v>JKKY015</v>
          </cell>
          <cell r="K169">
            <v>1</v>
          </cell>
        </row>
        <row r="170">
          <cell r="A170" t="str">
            <v>Site-00170</v>
          </cell>
          <cell r="B170" t="str">
            <v>AAL2</v>
          </cell>
          <cell r="C170" t="e">
            <v>#N/A</v>
          </cell>
          <cell r="D170">
            <v>106.806073</v>
          </cell>
          <cell r="E170">
            <v>-6.2477020000000003</v>
          </cell>
          <cell r="F170" t="str">
            <v>WP1</v>
          </cell>
          <cell r="G170" t="str">
            <v>dense</v>
          </cell>
          <cell r="H170" t="str">
            <v>Jkt_DU_5b</v>
          </cell>
          <cell r="I170">
            <v>40</v>
          </cell>
          <cell r="J170" t="str">
            <v>JKKY017</v>
          </cell>
          <cell r="K170">
            <v>1</v>
          </cell>
        </row>
        <row r="171">
          <cell r="A171" t="str">
            <v>Site-00171</v>
          </cell>
          <cell r="B171" t="e">
            <v>#N/A</v>
          </cell>
          <cell r="C171" t="e">
            <v>#N/A</v>
          </cell>
          <cell r="D171">
            <v>106.80224800000001</v>
          </cell>
          <cell r="E171">
            <v>-6.2516220000000002</v>
          </cell>
          <cell r="F171" t="str">
            <v>WP1</v>
          </cell>
          <cell r="G171" t="str">
            <v>dense</v>
          </cell>
          <cell r="H171" t="str">
            <v>Jkt_DU_5b</v>
          </cell>
          <cell r="I171">
            <v>41</v>
          </cell>
          <cell r="J171" t="str">
            <v>JKKY018</v>
          </cell>
          <cell r="K171">
            <v>1</v>
          </cell>
        </row>
        <row r="172">
          <cell r="A172" t="str">
            <v>Site-00670</v>
          </cell>
          <cell r="B172" t="e">
            <v>#N/A</v>
          </cell>
          <cell r="C172" t="e">
            <v>#N/A</v>
          </cell>
          <cell r="D172">
            <v>106.806822</v>
          </cell>
          <cell r="E172">
            <v>-6.2273810000000003</v>
          </cell>
          <cell r="F172" t="str">
            <v>WP1</v>
          </cell>
          <cell r="G172" t="str">
            <v>dense</v>
          </cell>
          <cell r="H172" t="str">
            <v>Jkt_DU_5b</v>
          </cell>
          <cell r="J172" t="str">
            <v>JKKY023</v>
          </cell>
          <cell r="K172">
            <v>1</v>
          </cell>
        </row>
        <row r="173">
          <cell r="A173" t="str">
            <v>Site-00692</v>
          </cell>
          <cell r="B173" t="e">
            <v>#N/A</v>
          </cell>
          <cell r="C173" t="str">
            <v>SDH Hub</v>
          </cell>
          <cell r="D173">
            <v>106.813363</v>
          </cell>
          <cell r="E173">
            <v>-6.2289209999999997</v>
          </cell>
          <cell r="F173" t="str">
            <v>WP1</v>
          </cell>
          <cell r="G173" t="str">
            <v>dense</v>
          </cell>
          <cell r="H173" t="str">
            <v>Jkt_DU_5b</v>
          </cell>
          <cell r="J173" t="str">
            <v>JKKY024</v>
          </cell>
          <cell r="K173">
            <v>1</v>
          </cell>
        </row>
        <row r="174">
          <cell r="A174" t="str">
            <v>Site-00694</v>
          </cell>
          <cell r="B174" t="str">
            <v>AAL2</v>
          </cell>
          <cell r="C174" t="e">
            <v>#N/A</v>
          </cell>
          <cell r="D174">
            <v>106.815898</v>
          </cell>
          <cell r="E174">
            <v>-6.2349249999999996</v>
          </cell>
          <cell r="F174" t="str">
            <v>WP1</v>
          </cell>
          <cell r="G174" t="str">
            <v>dense</v>
          </cell>
          <cell r="H174" t="str">
            <v>Jkt_DU_5b</v>
          </cell>
          <cell r="J174" t="str">
            <v>JKKY025</v>
          </cell>
          <cell r="K174">
            <v>1</v>
          </cell>
        </row>
        <row r="175">
          <cell r="A175" t="str">
            <v>Site-00831</v>
          </cell>
          <cell r="B175" t="e">
            <v>#N/A</v>
          </cell>
          <cell r="C175" t="e">
            <v>#N/A</v>
          </cell>
          <cell r="D175">
            <v>106.819531</v>
          </cell>
          <cell r="E175">
            <v>-6.2372990000000001</v>
          </cell>
          <cell r="F175" t="str">
            <v>WP1</v>
          </cell>
          <cell r="G175" t="str">
            <v>dense</v>
          </cell>
          <cell r="H175" t="str">
            <v>Jkt_DU_5b</v>
          </cell>
          <cell r="J175" t="str">
            <v>JKKY029</v>
          </cell>
          <cell r="K175">
            <v>1</v>
          </cell>
        </row>
        <row r="176">
          <cell r="A176" t="str">
            <v>Tendean Plaza*</v>
          </cell>
          <cell r="B176" t="str">
            <v>AAL2</v>
          </cell>
          <cell r="C176" t="e">
            <v>#N/A</v>
          </cell>
          <cell r="H176" t="str">
            <v>Jkt_DU_5b</v>
          </cell>
          <cell r="L176" t="str">
            <v>Dependencies sites, Non-200 Sites</v>
          </cell>
        </row>
        <row r="177">
          <cell r="A177" t="str">
            <v>Site-00093</v>
          </cell>
          <cell r="B177" t="str">
            <v>AAL2</v>
          </cell>
          <cell r="C177" t="e">
            <v>#N/A</v>
          </cell>
          <cell r="D177">
            <v>106.799404</v>
          </cell>
          <cell r="E177">
            <v>-6.1894289999999996</v>
          </cell>
          <cell r="F177" t="str">
            <v>WP1</v>
          </cell>
          <cell r="G177" t="str">
            <v>dense</v>
          </cell>
          <cell r="H177" t="str">
            <v>Jkt_DU_6</v>
          </cell>
          <cell r="J177" t="str">
            <v>JKBH001</v>
          </cell>
          <cell r="K177">
            <v>1</v>
          </cell>
        </row>
        <row r="178">
          <cell r="A178" t="str">
            <v>Site-00098</v>
          </cell>
          <cell r="B178" t="e">
            <v>#N/A</v>
          </cell>
          <cell r="C178" t="e">
            <v>#N/A</v>
          </cell>
          <cell r="D178">
            <v>106.807534</v>
          </cell>
          <cell r="E178">
            <v>-6.1906949999999998</v>
          </cell>
          <cell r="F178" t="str">
            <v>WP1</v>
          </cell>
          <cell r="G178" t="str">
            <v>dense</v>
          </cell>
          <cell r="H178" t="str">
            <v>Jkt_DU_6</v>
          </cell>
          <cell r="J178" t="str">
            <v>JKBH002</v>
          </cell>
          <cell r="K178">
            <v>1</v>
          </cell>
        </row>
        <row r="179">
          <cell r="A179" t="str">
            <v>Site-00099</v>
          </cell>
          <cell r="B179" t="str">
            <v>AAL2</v>
          </cell>
          <cell r="C179" t="e">
            <v>#N/A</v>
          </cell>
          <cell r="D179">
            <v>106.80391400000001</v>
          </cell>
          <cell r="E179">
            <v>-6.194312</v>
          </cell>
          <cell r="F179" t="str">
            <v>WP1</v>
          </cell>
          <cell r="G179" t="str">
            <v>dense</v>
          </cell>
          <cell r="H179" t="str">
            <v>Jkt_DU_6</v>
          </cell>
          <cell r="J179" t="str">
            <v>JKBH003</v>
          </cell>
          <cell r="K179">
            <v>1</v>
          </cell>
        </row>
        <row r="180">
          <cell r="A180" t="str">
            <v>Site-00103</v>
          </cell>
          <cell r="B180" t="e">
            <v>#N/A</v>
          </cell>
          <cell r="C180" t="e">
            <v>#N/A</v>
          </cell>
          <cell r="D180">
            <v>106.819237</v>
          </cell>
          <cell r="E180">
            <v>-6.1910720000000001</v>
          </cell>
          <cell r="F180" t="str">
            <v>WP1</v>
          </cell>
          <cell r="G180" t="str">
            <v>dense</v>
          </cell>
          <cell r="H180" t="str">
            <v>Jkt_DU_6</v>
          </cell>
          <cell r="J180" t="str">
            <v>JKBH004</v>
          </cell>
          <cell r="K180">
            <v>1</v>
          </cell>
        </row>
        <row r="181">
          <cell r="A181" t="str">
            <v>Site-00104</v>
          </cell>
          <cell r="B181" t="e">
            <v>#N/A</v>
          </cell>
          <cell r="C181" t="e">
            <v>#N/A</v>
          </cell>
          <cell r="D181">
            <v>106.813766</v>
          </cell>
          <cell r="E181">
            <v>-6.1937259999999998</v>
          </cell>
          <cell r="F181" t="str">
            <v>WP1</v>
          </cell>
          <cell r="G181" t="str">
            <v>dense</v>
          </cell>
          <cell r="H181" t="str">
            <v>Jkt_DU_6</v>
          </cell>
          <cell r="J181" t="str">
            <v>JKBH005</v>
          </cell>
          <cell r="K181">
            <v>1</v>
          </cell>
        </row>
        <row r="182">
          <cell r="A182" t="str">
            <v>Site-00105</v>
          </cell>
          <cell r="B182" t="e">
            <v>#N/A</v>
          </cell>
          <cell r="C182" t="str">
            <v>SDH Hub</v>
          </cell>
          <cell r="D182">
            <v>106.80866899999999</v>
          </cell>
          <cell r="E182">
            <v>-6.1973839999999996</v>
          </cell>
          <cell r="F182" t="str">
            <v>WP1</v>
          </cell>
          <cell r="G182" t="str">
            <v>dense</v>
          </cell>
          <cell r="H182" t="str">
            <v>Jkt_DU_6</v>
          </cell>
          <cell r="J182" t="str">
            <v>JKBH006</v>
          </cell>
          <cell r="K182">
            <v>1</v>
          </cell>
        </row>
        <row r="183">
          <cell r="A183" t="str">
            <v>Site-00110</v>
          </cell>
          <cell r="B183" t="e">
            <v>#N/A</v>
          </cell>
          <cell r="C183" t="e">
            <v>#N/A</v>
          </cell>
          <cell r="D183">
            <v>106.818732</v>
          </cell>
          <cell r="E183">
            <v>-6.1964769999999998</v>
          </cell>
          <cell r="F183" t="str">
            <v>WP1</v>
          </cell>
          <cell r="G183" t="str">
            <v>dense</v>
          </cell>
          <cell r="H183" t="str">
            <v>Jkt_DU_6</v>
          </cell>
          <cell r="J183" t="str">
            <v>JKBH007</v>
          </cell>
          <cell r="K183">
            <v>1</v>
          </cell>
        </row>
        <row r="184">
          <cell r="A184" t="str">
            <v>Site-00111</v>
          </cell>
          <cell r="B184" t="str">
            <v>AAL2</v>
          </cell>
          <cell r="C184" t="e">
            <v>#N/A</v>
          </cell>
          <cell r="D184">
            <v>106.814615</v>
          </cell>
          <cell r="E184">
            <v>-6.2000109999999999</v>
          </cell>
          <cell r="F184" t="str">
            <v>WP1</v>
          </cell>
          <cell r="G184" t="str">
            <v>dense</v>
          </cell>
          <cell r="H184" t="str">
            <v>Jkt_DU_6</v>
          </cell>
          <cell r="J184" t="str">
            <v>JKBH008</v>
          </cell>
          <cell r="K184">
            <v>1</v>
          </cell>
        </row>
        <row r="185">
          <cell r="A185" t="str">
            <v>Site-00112</v>
          </cell>
          <cell r="B185" t="e">
            <v>#N/A</v>
          </cell>
          <cell r="C185" t="e">
            <v>#N/A</v>
          </cell>
          <cell r="D185">
            <v>106.806528</v>
          </cell>
          <cell r="E185">
            <v>-6.2013670000000003</v>
          </cell>
          <cell r="F185" t="str">
            <v>WP1</v>
          </cell>
          <cell r="G185" t="str">
            <v>dense</v>
          </cell>
          <cell r="H185" t="str">
            <v>Jkt_DU_6</v>
          </cell>
          <cell r="J185" t="str">
            <v>JKBH009</v>
          </cell>
          <cell r="K185">
            <v>1</v>
          </cell>
        </row>
        <row r="186">
          <cell r="A186" t="str">
            <v>Site-00118</v>
          </cell>
          <cell r="B186" t="str">
            <v>AAL2</v>
          </cell>
          <cell r="C186" t="e">
            <v>#N/A</v>
          </cell>
          <cell r="D186">
            <v>106.811194</v>
          </cell>
          <cell r="E186">
            <v>-6.2086259999999998</v>
          </cell>
          <cell r="F186" t="str">
            <v>WP1</v>
          </cell>
          <cell r="G186" t="str">
            <v>dense</v>
          </cell>
          <cell r="H186" t="str">
            <v>Jkt_DU_6</v>
          </cell>
          <cell r="J186" t="str">
            <v>JKBH010</v>
          </cell>
          <cell r="K186">
            <v>1</v>
          </cell>
        </row>
        <row r="187">
          <cell r="A187" t="str">
            <v>Site-00119</v>
          </cell>
          <cell r="B187" t="e">
            <v>#N/A</v>
          </cell>
          <cell r="C187" t="e">
            <v>#N/A</v>
          </cell>
          <cell r="D187">
            <v>106.806089</v>
          </cell>
          <cell r="E187">
            <v>-6.211989</v>
          </cell>
          <cell r="F187" t="str">
            <v>WP1</v>
          </cell>
          <cell r="G187" t="str">
            <v>dense</v>
          </cell>
          <cell r="H187" t="str">
            <v>Jkt_DU_6</v>
          </cell>
          <cell r="I187">
            <v>79</v>
          </cell>
          <cell r="J187" t="str">
            <v>JKBH011</v>
          </cell>
          <cell r="K187">
            <v>1</v>
          </cell>
        </row>
        <row r="188">
          <cell r="A188" t="str">
            <v>Site-00544</v>
          </cell>
          <cell r="B188" t="e">
            <v>#N/A</v>
          </cell>
          <cell r="C188" t="e">
            <v>#N/A</v>
          </cell>
          <cell r="D188">
            <v>106.81624600000001</v>
          </cell>
          <cell r="E188">
            <v>-6.2112449999999999</v>
          </cell>
          <cell r="F188" t="str">
            <v>WP1</v>
          </cell>
          <cell r="G188" t="str">
            <v>dense</v>
          </cell>
          <cell r="H188" t="str">
            <v>Jkt_DU_6</v>
          </cell>
          <cell r="J188" t="str">
            <v>JKBH012</v>
          </cell>
          <cell r="K188">
            <v>1</v>
          </cell>
        </row>
        <row r="189">
          <cell r="A189" t="str">
            <v>Site-00580</v>
          </cell>
          <cell r="B189" t="e">
            <v>#N/A</v>
          </cell>
          <cell r="C189" t="str">
            <v>SDH Hub</v>
          </cell>
          <cell r="D189">
            <v>106.802015</v>
          </cell>
          <cell r="E189">
            <v>-6.1989919999999996</v>
          </cell>
          <cell r="F189" t="str">
            <v>WP1</v>
          </cell>
          <cell r="G189" t="str">
            <v>dense</v>
          </cell>
          <cell r="H189" t="str">
            <v>Jkt_DU_6</v>
          </cell>
          <cell r="J189" t="str">
            <v>JKBH013</v>
          </cell>
          <cell r="K189">
            <v>1</v>
          </cell>
        </row>
        <row r="190">
          <cell r="A190" t="str">
            <v>Site-00581</v>
          </cell>
          <cell r="B190" t="e">
            <v>#N/A</v>
          </cell>
          <cell r="C190" t="str">
            <v>SDH Hub</v>
          </cell>
          <cell r="D190">
            <v>106.81126399999999</v>
          </cell>
          <cell r="E190">
            <v>-6.2039359999999997</v>
          </cell>
          <cell r="F190" t="str">
            <v>WP1</v>
          </cell>
          <cell r="G190" t="str">
            <v>dense</v>
          </cell>
          <cell r="H190" t="str">
            <v>Jkt_DU_6</v>
          </cell>
          <cell r="J190" t="str">
            <v>JKBH014</v>
          </cell>
          <cell r="K190">
            <v>1</v>
          </cell>
        </row>
        <row r="191">
          <cell r="A191" t="str">
            <v>Site-00582</v>
          </cell>
          <cell r="B191" t="e">
            <v>#N/A</v>
          </cell>
          <cell r="C191" t="e">
            <v>#N/A</v>
          </cell>
          <cell r="D191">
            <v>106.811207</v>
          </cell>
          <cell r="E191">
            <v>-6.2130859999999997</v>
          </cell>
          <cell r="F191" t="str">
            <v>WP1</v>
          </cell>
          <cell r="G191" t="str">
            <v>dense</v>
          </cell>
          <cell r="H191" t="str">
            <v>Jkt_DU_6</v>
          </cell>
          <cell r="J191" t="str">
            <v>JKBH015</v>
          </cell>
          <cell r="K191">
            <v>1</v>
          </cell>
        </row>
        <row r="192">
          <cell r="A192" t="str">
            <v>Site-01175</v>
          </cell>
          <cell r="B192" t="e">
            <v>#N/A</v>
          </cell>
          <cell r="C192" t="e">
            <v>#N/A</v>
          </cell>
          <cell r="D192">
            <v>106.79800299999999</v>
          </cell>
          <cell r="E192">
            <v>-6.195036</v>
          </cell>
          <cell r="F192" t="str">
            <v>WP1</v>
          </cell>
          <cell r="G192" t="str">
            <v>dense</v>
          </cell>
          <cell r="H192" t="str">
            <v>Jkt_DU_6</v>
          </cell>
          <cell r="I192">
            <v>103</v>
          </cell>
          <cell r="J192" t="str">
            <v>JKBH016</v>
          </cell>
          <cell r="K192">
            <v>1</v>
          </cell>
        </row>
        <row r="193">
          <cell r="A193" t="str">
            <v>Site-01541</v>
          </cell>
          <cell r="B193" t="e">
            <v>#N/A</v>
          </cell>
          <cell r="C193" t="e">
            <v>#N/A</v>
          </cell>
          <cell r="D193">
            <v>106.805346</v>
          </cell>
          <cell r="E193">
            <v>-6.2067079999999999</v>
          </cell>
          <cell r="F193" t="str">
            <v>WP1</v>
          </cell>
          <cell r="G193" t="str">
            <v>dense</v>
          </cell>
          <cell r="H193" t="str">
            <v>Jkt_DU_6</v>
          </cell>
          <cell r="I193">
            <v>80</v>
          </cell>
          <cell r="J193" t="str">
            <v>JKBH017</v>
          </cell>
          <cell r="K193">
            <v>1</v>
          </cell>
        </row>
        <row r="194">
          <cell r="A194" t="str">
            <v>Site-00062</v>
          </cell>
          <cell r="B194" t="str">
            <v>AAL2</v>
          </cell>
          <cell r="C194" t="e">
            <v>#N/A</v>
          </cell>
          <cell r="D194">
            <v>106.799605</v>
          </cell>
          <cell r="E194">
            <v>-6.1664320000000004</v>
          </cell>
          <cell r="F194" t="str">
            <v>WP1</v>
          </cell>
          <cell r="G194" t="str">
            <v>dense</v>
          </cell>
          <cell r="H194" t="str">
            <v>Jkt_DU_7a</v>
          </cell>
          <cell r="I194">
            <v>163</v>
          </cell>
          <cell r="J194" t="str">
            <v>JKTM001</v>
          </cell>
          <cell r="K194">
            <v>1</v>
          </cell>
        </row>
        <row r="195">
          <cell r="A195" t="str">
            <v>Site-00064</v>
          </cell>
          <cell r="B195" t="e">
            <v>#N/A</v>
          </cell>
          <cell r="C195" t="e">
            <v>#N/A</v>
          </cell>
          <cell r="D195">
            <v>106.78236</v>
          </cell>
          <cell r="E195">
            <v>-6.1729919999999998</v>
          </cell>
          <cell r="F195" t="str">
            <v>WP1</v>
          </cell>
          <cell r="G195" t="str">
            <v>dense</v>
          </cell>
          <cell r="H195" t="str">
            <v>Jkt_DU_7a</v>
          </cell>
          <cell r="I195">
            <v>160</v>
          </cell>
          <cell r="J195" t="str">
            <v>JKTM002</v>
          </cell>
          <cell r="K195">
            <v>1</v>
          </cell>
        </row>
        <row r="196">
          <cell r="A196" t="str">
            <v>Site-00072</v>
          </cell>
          <cell r="B196" t="e">
            <v>#N/A</v>
          </cell>
          <cell r="C196" t="e">
            <v>#N/A</v>
          </cell>
          <cell r="D196">
            <v>106.791088</v>
          </cell>
          <cell r="E196">
            <v>-6.1722989999999998</v>
          </cell>
          <cell r="F196" t="str">
            <v>WP1</v>
          </cell>
          <cell r="G196" t="str">
            <v>dense</v>
          </cell>
          <cell r="H196" t="str">
            <v>Jkt_DU_7a</v>
          </cell>
          <cell r="I196">
            <v>156</v>
          </cell>
          <cell r="J196" t="str">
            <v>JKTM003</v>
          </cell>
          <cell r="K196">
            <v>1</v>
          </cell>
        </row>
        <row r="197">
          <cell r="A197" t="str">
            <v>Site-00073</v>
          </cell>
          <cell r="B197" t="e">
            <v>#N/A</v>
          </cell>
          <cell r="C197" t="str">
            <v>SDH Hub</v>
          </cell>
          <cell r="D197">
            <v>106.797246</v>
          </cell>
          <cell r="E197">
            <v>-6.1712639999999999</v>
          </cell>
          <cell r="F197" t="str">
            <v>WP1</v>
          </cell>
          <cell r="G197" t="str">
            <v>dense</v>
          </cell>
          <cell r="H197" t="str">
            <v>Jkt_DU_7a</v>
          </cell>
          <cell r="J197" t="str">
            <v>JKTM004</v>
          </cell>
          <cell r="K197">
            <v>1</v>
          </cell>
        </row>
        <row r="198">
          <cell r="A198" t="str">
            <v>Site-00078</v>
          </cell>
          <cell r="B198" t="e">
            <v>#N/A</v>
          </cell>
          <cell r="C198" t="e">
            <v>#N/A</v>
          </cell>
          <cell r="D198">
            <v>106.811136</v>
          </cell>
          <cell r="E198">
            <v>-6.1708800000000004</v>
          </cell>
          <cell r="F198" t="str">
            <v>WP1</v>
          </cell>
          <cell r="G198" t="str">
            <v>dense</v>
          </cell>
          <cell r="H198" t="str">
            <v>Jkt_DU_7a</v>
          </cell>
          <cell r="I198">
            <v>150</v>
          </cell>
          <cell r="J198" t="str">
            <v>JKTM005</v>
          </cell>
          <cell r="K198">
            <v>1</v>
          </cell>
        </row>
        <row r="199">
          <cell r="A199" t="str">
            <v>Site-00080</v>
          </cell>
          <cell r="B199" t="e">
            <v>#N/A</v>
          </cell>
          <cell r="C199" t="e">
            <v>#N/A</v>
          </cell>
          <cell r="D199">
            <v>106.802688</v>
          </cell>
          <cell r="E199">
            <v>-6.1757970000000002</v>
          </cell>
          <cell r="F199" t="str">
            <v>WP1</v>
          </cell>
          <cell r="G199" t="str">
            <v>dense</v>
          </cell>
          <cell r="H199" t="str">
            <v>Jkt_DU_7a</v>
          </cell>
          <cell r="J199" t="str">
            <v>JKTM006</v>
          </cell>
          <cell r="K199">
            <v>1</v>
          </cell>
        </row>
        <row r="200">
          <cell r="A200" t="str">
            <v>Site-00081</v>
          </cell>
          <cell r="B200" t="e">
            <v>#N/A</v>
          </cell>
          <cell r="C200" t="e">
            <v>#N/A</v>
          </cell>
          <cell r="D200">
            <v>106.78791699999999</v>
          </cell>
          <cell r="E200">
            <v>-6.1789040000000002</v>
          </cell>
          <cell r="F200" t="str">
            <v>WP1</v>
          </cell>
          <cell r="G200" t="str">
            <v>dense</v>
          </cell>
          <cell r="H200" t="str">
            <v>Jkt_DU_7a</v>
          </cell>
          <cell r="J200" t="str">
            <v>JKTM007</v>
          </cell>
          <cell r="K200">
            <v>1</v>
          </cell>
        </row>
        <row r="201">
          <cell r="A201" t="str">
            <v>Site-00082</v>
          </cell>
          <cell r="B201" t="e">
            <v>#N/A</v>
          </cell>
          <cell r="C201" t="e">
            <v>#N/A</v>
          </cell>
          <cell r="D201">
            <v>106.798092</v>
          </cell>
          <cell r="E201">
            <v>-6.1786050000000001</v>
          </cell>
          <cell r="F201" t="str">
            <v>WP1</v>
          </cell>
          <cell r="G201" t="str">
            <v>dense</v>
          </cell>
          <cell r="H201" t="str">
            <v>Jkt_DU_7a</v>
          </cell>
          <cell r="I201">
            <v>147</v>
          </cell>
          <cell r="J201" t="str">
            <v>JKTM008</v>
          </cell>
          <cell r="K201">
            <v>1</v>
          </cell>
        </row>
        <row r="202">
          <cell r="A202" t="str">
            <v>Site-00083</v>
          </cell>
          <cell r="B202" t="e">
            <v>#N/A</v>
          </cell>
          <cell r="C202" t="e">
            <v>#N/A</v>
          </cell>
          <cell r="D202">
            <v>106.78281699999999</v>
          </cell>
          <cell r="E202">
            <v>-6.1816870000000002</v>
          </cell>
          <cell r="F202" t="str">
            <v>WP1</v>
          </cell>
          <cell r="G202" t="str">
            <v>dense</v>
          </cell>
          <cell r="H202" t="str">
            <v>Jkt_DU_7a</v>
          </cell>
          <cell r="I202">
            <v>231</v>
          </cell>
          <cell r="J202" t="str">
            <v>JKTM009</v>
          </cell>
          <cell r="K202">
            <v>1</v>
          </cell>
        </row>
        <row r="203">
          <cell r="A203" t="str">
            <v>Site-00087</v>
          </cell>
          <cell r="B203" t="e">
            <v>#N/A</v>
          </cell>
          <cell r="C203" t="e">
            <v>#N/A</v>
          </cell>
          <cell r="D203">
            <v>106.817041</v>
          </cell>
          <cell r="E203">
            <v>-6.1700039999999996</v>
          </cell>
          <cell r="F203" t="str">
            <v>WP1</v>
          </cell>
          <cell r="G203" t="str">
            <v>dense</v>
          </cell>
          <cell r="H203" t="str">
            <v>Jkt_DU_7a</v>
          </cell>
          <cell r="I203">
            <v>149</v>
          </cell>
          <cell r="J203" t="str">
            <v>JKTM010</v>
          </cell>
          <cell r="K203">
            <v>1</v>
          </cell>
        </row>
        <row r="204">
          <cell r="A204" t="str">
            <v>Site-00435</v>
          </cell>
          <cell r="B204" t="str">
            <v>AAL2</v>
          </cell>
          <cell r="C204" t="e">
            <v>#N/A</v>
          </cell>
          <cell r="D204">
            <v>106.80708199999999</v>
          </cell>
          <cell r="E204">
            <v>-6.1727210000000001</v>
          </cell>
          <cell r="F204" t="str">
            <v>WP1</v>
          </cell>
          <cell r="G204" t="str">
            <v>dense</v>
          </cell>
          <cell r="H204" t="str">
            <v>Jkt_DU_7a</v>
          </cell>
          <cell r="I204">
            <v>146</v>
          </cell>
          <cell r="J204" t="str">
            <v>JKTM018</v>
          </cell>
          <cell r="K204">
            <v>1</v>
          </cell>
        </row>
        <row r="205">
          <cell r="A205" t="str">
            <v>Site-00488</v>
          </cell>
          <cell r="B205" t="e">
            <v>#N/A</v>
          </cell>
          <cell r="C205" t="e">
            <v>#N/A</v>
          </cell>
          <cell r="D205">
            <v>106.783159</v>
          </cell>
          <cell r="E205">
            <v>-6.1770589999999999</v>
          </cell>
          <cell r="F205" t="str">
            <v>WP1</v>
          </cell>
          <cell r="G205" t="str">
            <v>dense</v>
          </cell>
          <cell r="H205" t="str">
            <v>Jkt_DU_7a</v>
          </cell>
          <cell r="I205">
            <v>161</v>
          </cell>
          <cell r="J205" t="str">
            <v>JKTM019</v>
          </cell>
          <cell r="K205">
            <v>1</v>
          </cell>
        </row>
        <row r="206">
          <cell r="A206" t="str">
            <v>Site-00569</v>
          </cell>
          <cell r="B206" t="e">
            <v>#N/A</v>
          </cell>
          <cell r="C206" t="e">
            <v>#N/A</v>
          </cell>
          <cell r="D206">
            <v>106.804044</v>
          </cell>
          <cell r="E206">
            <v>-6.1691349999999998</v>
          </cell>
          <cell r="F206" t="str">
            <v>WP1</v>
          </cell>
          <cell r="G206" t="str">
            <v>dense</v>
          </cell>
          <cell r="H206" t="str">
            <v>Jkt_DU_7a</v>
          </cell>
          <cell r="J206" t="str">
            <v>JKTM024</v>
          </cell>
          <cell r="K206">
            <v>1</v>
          </cell>
        </row>
        <row r="207">
          <cell r="A207" t="str">
            <v>Site-00570</v>
          </cell>
          <cell r="B207" t="e">
            <v>#N/A</v>
          </cell>
          <cell r="C207" t="e">
            <v>#N/A</v>
          </cell>
          <cell r="D207">
            <v>106.81256</v>
          </cell>
          <cell r="E207">
            <v>-6.1674179999999996</v>
          </cell>
          <cell r="F207" t="str">
            <v>WP1</v>
          </cell>
          <cell r="G207" t="str">
            <v>dense</v>
          </cell>
          <cell r="H207" t="str">
            <v>Jkt_DU_7a</v>
          </cell>
          <cell r="J207" t="str">
            <v>JKTM025</v>
          </cell>
          <cell r="K207">
            <v>1</v>
          </cell>
        </row>
        <row r="208">
          <cell r="A208" t="str">
            <v>Site-00576</v>
          </cell>
          <cell r="B208" t="str">
            <v>AAL2</v>
          </cell>
          <cell r="C208" t="e">
            <v>#N/A</v>
          </cell>
          <cell r="D208">
            <v>106.79090100000001</v>
          </cell>
          <cell r="E208">
            <v>-6.1672250000000002</v>
          </cell>
          <cell r="F208" t="str">
            <v>WP1</v>
          </cell>
          <cell r="G208" t="str">
            <v>dense</v>
          </cell>
          <cell r="H208" t="str">
            <v>Jkt_DU_7a</v>
          </cell>
          <cell r="I208">
            <v>165</v>
          </cell>
          <cell r="J208" t="str">
            <v>JKTM026</v>
          </cell>
          <cell r="K208">
            <v>1</v>
          </cell>
        </row>
        <row r="209">
          <cell r="A209" t="str">
            <v>Site-00577</v>
          </cell>
          <cell r="B209" t="e">
            <v>#N/A</v>
          </cell>
          <cell r="C209" t="e">
            <v>#N/A</v>
          </cell>
          <cell r="D209">
            <v>106.795602</v>
          </cell>
          <cell r="E209">
            <v>-6.1663209999999999</v>
          </cell>
          <cell r="F209" t="str">
            <v>WP1</v>
          </cell>
          <cell r="G209" t="str">
            <v>dense</v>
          </cell>
          <cell r="H209" t="str">
            <v>Jkt_DU_7a</v>
          </cell>
          <cell r="J209" t="str">
            <v>JKTM027</v>
          </cell>
          <cell r="K209">
            <v>1</v>
          </cell>
        </row>
        <row r="210">
          <cell r="A210" t="str">
            <v>Site-00578</v>
          </cell>
          <cell r="B210" t="e">
            <v>#N/A</v>
          </cell>
          <cell r="C210" t="e">
            <v>#N/A</v>
          </cell>
          <cell r="D210">
            <v>106.791196</v>
          </cell>
          <cell r="E210">
            <v>-6.1757530000000003</v>
          </cell>
          <cell r="F210" t="str">
            <v>WP1</v>
          </cell>
          <cell r="G210" t="str">
            <v>dense</v>
          </cell>
          <cell r="H210" t="str">
            <v>Jkt_DU_7a</v>
          </cell>
          <cell r="I210">
            <v>1042</v>
          </cell>
          <cell r="J210" t="str">
            <v>JKTM028</v>
          </cell>
          <cell r="K210">
            <v>1</v>
          </cell>
        </row>
        <row r="211">
          <cell r="A211" t="str">
            <v>Site-00089</v>
          </cell>
          <cell r="B211" t="e">
            <v>#N/A</v>
          </cell>
          <cell r="C211" t="str">
            <v>SDH Hub</v>
          </cell>
          <cell r="H211" t="str">
            <v>Jkt_DU_7b</v>
          </cell>
          <cell r="L211" t="str">
            <v>Dependencies sites, Non-200 Sites</v>
          </cell>
        </row>
        <row r="212">
          <cell r="A212" t="str">
            <v>Site-00422</v>
          </cell>
          <cell r="B212" t="e">
            <v>#N/A</v>
          </cell>
          <cell r="C212" t="str">
            <v>SDH Hub</v>
          </cell>
          <cell r="H212" t="str">
            <v>Jkt_DU_7b</v>
          </cell>
          <cell r="L212" t="str">
            <v>Dependencies sites, Non-200 Sites</v>
          </cell>
        </row>
        <row r="213">
          <cell r="A213" t="str">
            <v>Site-00489</v>
          </cell>
          <cell r="B213" t="e">
            <v>#N/A</v>
          </cell>
          <cell r="C213" t="e">
            <v>#N/A</v>
          </cell>
          <cell r="H213" t="str">
            <v>Jkt_DU_7b</v>
          </cell>
          <cell r="L213" t="str">
            <v>Dependencies sites, Non-200 Sites</v>
          </cell>
        </row>
        <row r="214">
          <cell r="A214" t="str">
            <v>Site-00530</v>
          </cell>
          <cell r="B214" t="e">
            <v>#N/A</v>
          </cell>
          <cell r="C214" t="str">
            <v>SDH Hub</v>
          </cell>
          <cell r="H214" t="str">
            <v>Jkt_DU_7b</v>
          </cell>
          <cell r="L214" t="str">
            <v>Dependencies sites, Non-200 Sites</v>
          </cell>
        </row>
        <row r="215">
          <cell r="A215" t="str">
            <v>Site-00583</v>
          </cell>
          <cell r="B215" t="e">
            <v>#N/A</v>
          </cell>
          <cell r="C215" t="e">
            <v>#N/A</v>
          </cell>
          <cell r="H215" t="str">
            <v>Jkt_DU_7b</v>
          </cell>
          <cell r="L215" t="str">
            <v>Dependencies sites, Non-200 Sites</v>
          </cell>
        </row>
        <row r="218">
          <cell r="A218" t="str">
            <v>Site-00766</v>
          </cell>
          <cell r="B218" t="e">
            <v>#N/A</v>
          </cell>
          <cell r="C218" t="str">
            <v>SDH Hub</v>
          </cell>
          <cell r="H218" t="str">
            <v>Jkt_Sub_9</v>
          </cell>
          <cell r="L218" t="str">
            <v>Dependencies sites, Non-200 Sites</v>
          </cell>
        </row>
        <row r="225">
          <cell r="A225" t="str">
            <v>Site-00552</v>
          </cell>
          <cell r="B225" t="e">
            <v>#N/A</v>
          </cell>
          <cell r="C225" t="str">
            <v>SDH Hub</v>
          </cell>
          <cell r="H225" t="str">
            <v>Jkt_Urb_10</v>
          </cell>
          <cell r="L225" t="str">
            <v>Dependencies sites, Non-200 Sites</v>
          </cell>
        </row>
        <row r="226">
          <cell r="A226" t="str">
            <v>Site-00553</v>
          </cell>
          <cell r="B226" t="e">
            <v>#N/A</v>
          </cell>
          <cell r="C226" t="e">
            <v>#N/A</v>
          </cell>
          <cell r="H226" t="str">
            <v>Jkt_Urb_10</v>
          </cell>
          <cell r="L226" t="str">
            <v>Dependencies sites, Non-200 Sites</v>
          </cell>
        </row>
        <row r="227">
          <cell r="A227" t="str">
            <v>Site-01130</v>
          </cell>
          <cell r="B227" t="e">
            <v>#N/A</v>
          </cell>
          <cell r="C227" t="str">
            <v>SDH Hub</v>
          </cell>
          <cell r="H227" t="str">
            <v>Jkt_Urb_10</v>
          </cell>
          <cell r="L227" t="str">
            <v>Dependencies sites, Non-200 Sites</v>
          </cell>
        </row>
        <row r="228">
          <cell r="A228" t="str">
            <v>Site-01146</v>
          </cell>
          <cell r="B228" t="e">
            <v>#N/A</v>
          </cell>
          <cell r="C228" t="str">
            <v>SDH Hub</v>
          </cell>
          <cell r="H228" t="str">
            <v>Jkt_Urb_10</v>
          </cell>
          <cell r="L228" t="str">
            <v>Dependencies sites, Non-200 Sites</v>
          </cell>
        </row>
        <row r="229">
          <cell r="A229" t="str">
            <v>Site-01162</v>
          </cell>
          <cell r="B229" t="e">
            <v>#N/A</v>
          </cell>
          <cell r="C229" t="str">
            <v>SDH Hub</v>
          </cell>
          <cell r="H229" t="str">
            <v>Jkt_Urb_10</v>
          </cell>
          <cell r="L229" t="str">
            <v>Dependencies sites, Non-200 Sites</v>
          </cell>
        </row>
        <row r="230">
          <cell r="A230" t="str">
            <v>Hotel Mulia</v>
          </cell>
          <cell r="B230" t="str">
            <v>AAL2</v>
          </cell>
          <cell r="C230" t="e">
            <v>#N/A</v>
          </cell>
          <cell r="H230" t="str">
            <v>Jkt_Urb_10</v>
          </cell>
          <cell r="L230" t="str">
            <v>Dependencies sites, Non-200 Sites</v>
          </cell>
        </row>
        <row r="231">
          <cell r="A231" t="str">
            <v>Site-00988</v>
          </cell>
          <cell r="B231" t="e">
            <v>#N/A</v>
          </cell>
          <cell r="C231" t="e">
            <v>#N/A</v>
          </cell>
          <cell r="H231" t="str">
            <v>Jkt_Urb_11a</v>
          </cell>
          <cell r="L231" t="str">
            <v>Dependencies sites, Non-200 Sites</v>
          </cell>
        </row>
        <row r="232">
          <cell r="A232" t="str">
            <v>Site-01093</v>
          </cell>
          <cell r="B232" t="e">
            <v>#N/A</v>
          </cell>
          <cell r="C232" t="str">
            <v>SDH Hub</v>
          </cell>
          <cell r="H232" t="str">
            <v>Jkt_Urb_11a</v>
          </cell>
          <cell r="L232" t="str">
            <v>Dependencies sites, Non-200 Sites</v>
          </cell>
        </row>
        <row r="233">
          <cell r="A233" t="str">
            <v>Site-01097</v>
          </cell>
          <cell r="B233" t="str">
            <v>AAL2</v>
          </cell>
          <cell r="C233" t="e">
            <v>#N/A</v>
          </cell>
          <cell r="H233" t="str">
            <v>Jkt_Urb_11b</v>
          </cell>
          <cell r="L233" t="str">
            <v>Dependencies sites, Non-200 Sites</v>
          </cell>
        </row>
        <row r="234">
          <cell r="A234" t="str">
            <v>Site-01098</v>
          </cell>
          <cell r="B234" t="e">
            <v>#N/A</v>
          </cell>
          <cell r="C234" t="str">
            <v>SDH Hub</v>
          </cell>
          <cell r="H234" t="str">
            <v>Jkt_Urb_11b</v>
          </cell>
          <cell r="L234" t="str">
            <v>Dependencies sites, Non-200 Sites</v>
          </cell>
        </row>
        <row r="235">
          <cell r="A235" t="str">
            <v>Site-01539</v>
          </cell>
          <cell r="B235" t="e">
            <v>#N/A</v>
          </cell>
          <cell r="C235" t="str">
            <v>SDH Hub</v>
          </cell>
          <cell r="H235" t="str">
            <v>Jkt_Urb_11b</v>
          </cell>
          <cell r="L235" t="str">
            <v>Dependencies sites, Non-200 Sites</v>
          </cell>
        </row>
        <row r="236">
          <cell r="A236" t="str">
            <v>Site-00048</v>
          </cell>
          <cell r="B236" t="str">
            <v>AAL2</v>
          </cell>
          <cell r="C236" t="e">
            <v>#N/A</v>
          </cell>
          <cell r="H236" t="str">
            <v>Jkt_Urb_12</v>
          </cell>
          <cell r="L236" t="str">
            <v>Dependencies sites, Non-200 Sites</v>
          </cell>
        </row>
        <row r="237">
          <cell r="A237" t="str">
            <v>Site-00320</v>
          </cell>
          <cell r="B237" t="e">
            <v>#N/A</v>
          </cell>
          <cell r="C237" t="str">
            <v>SDH Hub</v>
          </cell>
          <cell r="H237" t="str">
            <v>Jkt_Urb_12</v>
          </cell>
          <cell r="L237" t="str">
            <v>Dependencies sites, Non-200 Sites</v>
          </cell>
        </row>
        <row r="238">
          <cell r="A238" t="str">
            <v>Site-00588</v>
          </cell>
          <cell r="B238" t="str">
            <v>AAL2</v>
          </cell>
          <cell r="C238" t="e">
            <v>#N/A</v>
          </cell>
          <cell r="H238" t="str">
            <v>Jkt_Urb_5</v>
          </cell>
          <cell r="L238" t="str">
            <v>Dependencies sites, Non-200 Sites</v>
          </cell>
        </row>
        <row r="239">
          <cell r="A239" t="str">
            <v>Site-01532</v>
          </cell>
          <cell r="B239" t="e">
            <v>#N/A</v>
          </cell>
          <cell r="C239" t="str">
            <v>SDH Hub</v>
          </cell>
          <cell r="H239" t="str">
            <v>Jkt_Urb_8</v>
          </cell>
          <cell r="L239" t="str">
            <v>Dependencies sites, Non-200 Sites</v>
          </cell>
        </row>
      </sheetData>
      <sheetData sheetId="2" refreshError="1">
        <row r="157">
          <cell r="A157">
            <v>155</v>
          </cell>
          <cell r="B157" t="str">
            <v>DU 3</v>
          </cell>
          <cell r="C157" t="str">
            <v>O: 23EHP-16x2-0.6HP HS TN</v>
          </cell>
          <cell r="D157" t="str">
            <v>10;10-DU_3</v>
          </cell>
          <cell r="E157" t="str">
            <v>Site-00094</v>
          </cell>
          <cell r="F157" t="str">
            <v>Site-01110</v>
          </cell>
          <cell r="G157" t="str">
            <v>Site-00094</v>
          </cell>
          <cell r="H157" t="str">
            <v>Site-01110</v>
          </cell>
          <cell r="I157" t="str">
            <v>Site-00094 - Site-01110</v>
          </cell>
          <cell r="J157" t="str">
            <v>S06°10'23.3</v>
          </cell>
          <cell r="K157" t="str">
            <v>106°50'24.3</v>
          </cell>
          <cell r="M157" t="str">
            <v>S06°10'27.0</v>
          </cell>
          <cell r="N157" t="str">
            <v>106°49'48.3</v>
          </cell>
          <cell r="O157" t="str">
            <v>Untitled</v>
          </cell>
          <cell r="P157" t="str">
            <v>&lt;None&gt;</v>
          </cell>
          <cell r="Q157" t="str">
            <v>1.1 km]</v>
          </cell>
        </row>
        <row r="158">
          <cell r="A158">
            <v>156</v>
          </cell>
          <cell r="B158" t="str">
            <v>DU 3</v>
          </cell>
          <cell r="C158" t="str">
            <v>O: 23EHP-16x2-0.6HP HS TN</v>
          </cell>
          <cell r="D158" t="str">
            <v>10;17-DU_3</v>
          </cell>
          <cell r="E158" t="str">
            <v>Site-00546</v>
          </cell>
          <cell r="F158" t="str">
            <v>Site-00543</v>
          </cell>
          <cell r="G158" t="str">
            <v>Site-00546</v>
          </cell>
          <cell r="H158" t="str">
            <v>Site-00543</v>
          </cell>
          <cell r="I158" t="str">
            <v>Site-00546 - Site-00543</v>
          </cell>
          <cell r="J158" t="str">
            <v>S06°11'58.3</v>
          </cell>
          <cell r="K158" t="str">
            <v>106°49'40.7</v>
          </cell>
          <cell r="M158" t="str">
            <v>S06°12'08.2</v>
          </cell>
          <cell r="N158" t="str">
            <v>106°49'12.5</v>
          </cell>
          <cell r="O158" t="str">
            <v>Untitled</v>
          </cell>
          <cell r="P158" t="str">
            <v>&lt;None&gt;</v>
          </cell>
          <cell r="Q158" t="str">
            <v>0.9 km]</v>
          </cell>
        </row>
        <row r="159">
          <cell r="A159">
            <v>157</v>
          </cell>
          <cell r="B159" t="str">
            <v>DU 3</v>
          </cell>
          <cell r="C159" t="str">
            <v>A: 23EHP-2x2-0.6HP NP TN; Upgradable to 4x2</v>
          </cell>
          <cell r="D159" t="str">
            <v>2;154-DU_3</v>
          </cell>
          <cell r="E159" t="str">
            <v>Site-00555</v>
          </cell>
          <cell r="F159" t="str">
            <v>Site-00102</v>
          </cell>
          <cell r="G159" t="str">
            <v>Site-00555</v>
          </cell>
          <cell r="H159" t="str">
            <v>Site-00102</v>
          </cell>
          <cell r="I159" t="str">
            <v>Site-00555 - Site-00102</v>
          </cell>
          <cell r="J159" t="str">
            <v>S06°11'24.4</v>
          </cell>
          <cell r="K159" t="str">
            <v>106°49'38.3</v>
          </cell>
          <cell r="M159" t="str">
            <v>S06°11'15.1</v>
          </cell>
          <cell r="N159" t="str">
            <v>106°49'23.9</v>
          </cell>
          <cell r="O159" t="str">
            <v>Untitled</v>
          </cell>
          <cell r="P159" t="str">
            <v>&lt;None&gt;</v>
          </cell>
          <cell r="Q159" t="str">
            <v>0.5 km]</v>
          </cell>
        </row>
        <row r="160">
          <cell r="A160">
            <v>158</v>
          </cell>
          <cell r="B160" t="str">
            <v>DU 3</v>
          </cell>
          <cell r="C160" t="str">
            <v>A: 23EHP-2x2-0.6HP NP TN; Upgradable to 4x2</v>
          </cell>
          <cell r="D160" t="str">
            <v>2;196-DU_3</v>
          </cell>
          <cell r="E160" t="str">
            <v>Site-00588 (non-200)</v>
          </cell>
          <cell r="F160" t="str">
            <v>Site-00125</v>
          </cell>
          <cell r="G160" t="str">
            <v xml:space="preserve">Site-00588 </v>
          </cell>
          <cell r="H160" t="str">
            <v>Site-00125</v>
          </cell>
          <cell r="I160" t="str">
            <v>Site-00588 - Site-00125</v>
          </cell>
          <cell r="J160" t="str">
            <v>S06°12'22.3</v>
          </cell>
          <cell r="K160" t="str">
            <v>106°50'59.0</v>
          </cell>
          <cell r="M160" t="str">
            <v>S06°12'06.4</v>
          </cell>
          <cell r="N160" t="str">
            <v>106°50'13.6</v>
          </cell>
          <cell r="O160" t="str">
            <v>Untitled</v>
          </cell>
          <cell r="P160" t="str">
            <v>&lt;None&gt;</v>
          </cell>
          <cell r="Q160" t="str">
            <v>1.5 km]</v>
          </cell>
        </row>
        <row r="161">
          <cell r="A161">
            <v>159</v>
          </cell>
          <cell r="B161" t="str">
            <v>DU 3</v>
          </cell>
          <cell r="C161" t="str">
            <v>A: 23EHP-2x2-0.6HP NP TN; Upgradable to 4x2</v>
          </cell>
          <cell r="D161" t="str">
            <v>2;41-DU_3</v>
          </cell>
          <cell r="E161" t="str">
            <v>Site-00438</v>
          </cell>
          <cell r="F161" t="str">
            <v>Site-00107</v>
          </cell>
          <cell r="G161" t="str">
            <v>Site-00438</v>
          </cell>
          <cell r="H161" t="str">
            <v>Site-00107</v>
          </cell>
          <cell r="I161" t="str">
            <v>Site-00438 - Site-00107</v>
          </cell>
          <cell r="J161" t="str">
            <v>S06°11'28.9</v>
          </cell>
          <cell r="K161" t="str">
            <v>106°50'24.2</v>
          </cell>
          <cell r="M161" t="str">
            <v>S06°11'07.3</v>
          </cell>
          <cell r="N161" t="str">
            <v>106°50'22.4</v>
          </cell>
          <cell r="O161" t="str">
            <v>Untitled</v>
          </cell>
          <cell r="P161" t="str">
            <v>&lt;None&gt;</v>
          </cell>
          <cell r="Q161" t="str">
            <v>0.7 km]</v>
          </cell>
        </row>
        <row r="162">
          <cell r="A162">
            <v>160</v>
          </cell>
          <cell r="B162" t="str">
            <v>DU 3</v>
          </cell>
          <cell r="C162" t="str">
            <v>A: 23EHP-2x2-0.6HP NP TN; Upgradable to 4x2</v>
          </cell>
          <cell r="D162" t="str">
            <v>2;42-DU_3</v>
          </cell>
          <cell r="E162" t="str">
            <v>Site-00585</v>
          </cell>
          <cell r="F162" t="str">
            <v>Site-00107</v>
          </cell>
          <cell r="G162" t="str">
            <v>Site-00585</v>
          </cell>
          <cell r="H162" t="str">
            <v>Site-00107</v>
          </cell>
          <cell r="I162" t="str">
            <v>Site-00585 - Site-00107</v>
          </cell>
          <cell r="J162" t="str">
            <v>S06°11'30.7</v>
          </cell>
          <cell r="K162" t="str">
            <v>106°50'09.9</v>
          </cell>
          <cell r="M162" t="str">
            <v>S06°11'07.3</v>
          </cell>
          <cell r="N162" t="str">
            <v>106°50'22.4</v>
          </cell>
          <cell r="O162" t="str">
            <v>Untitled</v>
          </cell>
          <cell r="P162" t="str">
            <v>&lt;None&gt;</v>
          </cell>
          <cell r="Q162" t="str">
            <v>0.8 km]</v>
          </cell>
        </row>
        <row r="163">
          <cell r="A163">
            <v>161</v>
          </cell>
          <cell r="B163" t="str">
            <v>DU 3</v>
          </cell>
          <cell r="C163" t="str">
            <v>A: 23EHP-2x2-0.6HP NP TN; Upgradable to 4x2</v>
          </cell>
          <cell r="D163" t="str">
            <v>2;43-DU_3</v>
          </cell>
          <cell r="E163" t="str">
            <v>Site-00114</v>
          </cell>
          <cell r="F163" t="str">
            <v>Site-00108</v>
          </cell>
          <cell r="G163" t="str">
            <v>Site-00114</v>
          </cell>
          <cell r="H163" t="str">
            <v>Site-00108</v>
          </cell>
          <cell r="I163" t="str">
            <v>Site-00114 - Site-00108</v>
          </cell>
          <cell r="J163" t="str">
            <v>S06°11'24.4</v>
          </cell>
          <cell r="K163" t="str">
            <v>106°49'53.9</v>
          </cell>
          <cell r="M163" t="str">
            <v>S06°11'12.8</v>
          </cell>
          <cell r="N163" t="str">
            <v>106°49'48.2</v>
          </cell>
          <cell r="O163" t="str">
            <v>Untitled</v>
          </cell>
          <cell r="P163" t="str">
            <v>&lt;None&gt;</v>
          </cell>
          <cell r="Q163" t="str">
            <v>0.4 km]</v>
          </cell>
        </row>
        <row r="164">
          <cell r="A164">
            <v>162</v>
          </cell>
          <cell r="B164" t="str">
            <v>DU 3</v>
          </cell>
          <cell r="C164" t="str">
            <v>A: 23EHP-2x2-0.6HP NP TN; Upgradable to 4x2</v>
          </cell>
          <cell r="D164" t="str">
            <v>2;49-DU_3</v>
          </cell>
          <cell r="E164" t="str">
            <v>Site-00579</v>
          </cell>
          <cell r="F164" t="str">
            <v>Site-00860</v>
          </cell>
          <cell r="G164" t="str">
            <v>Site-00579</v>
          </cell>
          <cell r="H164" t="str">
            <v>Site-00860</v>
          </cell>
          <cell r="I164" t="str">
            <v>Site-00579 - Site-00860</v>
          </cell>
          <cell r="J164" t="str">
            <v>S06°10'39.5</v>
          </cell>
          <cell r="K164" t="str">
            <v>106°50'09.1</v>
          </cell>
          <cell r="M164" t="str">
            <v>S06°10'48.2</v>
          </cell>
          <cell r="N164" t="str">
            <v>106°49'55.4</v>
          </cell>
          <cell r="O164" t="str">
            <v>Untitled</v>
          </cell>
          <cell r="P164" t="str">
            <v>&lt;None&gt;</v>
          </cell>
          <cell r="Q164" t="str">
            <v>0.5 km]</v>
          </cell>
        </row>
        <row r="165">
          <cell r="A165">
            <v>163</v>
          </cell>
          <cell r="B165" t="str">
            <v>DU 3</v>
          </cell>
          <cell r="C165" t="str">
            <v>A: 23EHP-2x2-0.6HP NP TN; Upgradable to 4x2</v>
          </cell>
          <cell r="D165" t="str">
            <v>2;66-DU_3</v>
          </cell>
          <cell r="E165" t="str">
            <v>RSCM (non-200)</v>
          </cell>
          <cell r="F165" t="str">
            <v>Site-00113</v>
          </cell>
          <cell r="G165" t="str">
            <v xml:space="preserve">RSCM </v>
          </cell>
          <cell r="H165" t="str">
            <v>Site-00113</v>
          </cell>
          <cell r="I165" t="str">
            <v>RSCM - Site-00113</v>
          </cell>
          <cell r="J165" t="str">
            <v>S06°11'52.1</v>
          </cell>
          <cell r="K165" t="str">
            <v>106°50'47.8</v>
          </cell>
          <cell r="M165" t="str">
            <v>S06°11'45.2</v>
          </cell>
          <cell r="N165" t="str">
            <v>106°50'34.1</v>
          </cell>
          <cell r="O165" t="str">
            <v>Untitled</v>
          </cell>
          <cell r="P165" t="str">
            <v>&lt;None&gt;</v>
          </cell>
          <cell r="Q165" t="str">
            <v>0.5 km]</v>
          </cell>
        </row>
        <row r="166">
          <cell r="A166">
            <v>164</v>
          </cell>
          <cell r="B166" t="str">
            <v>DU 3</v>
          </cell>
          <cell r="C166" t="str">
            <v>A: 23EHP-2x2-0.6HP NP TN; Upgradable to 4x2</v>
          </cell>
          <cell r="D166" t="str">
            <v>2;67-DU_3</v>
          </cell>
          <cell r="E166" t="str">
            <v>Site-00120</v>
          </cell>
          <cell r="F166" t="str">
            <v>Plaza Bank Niaga (non-200)</v>
          </cell>
          <cell r="G166" t="str">
            <v>Site-00120</v>
          </cell>
          <cell r="H166" t="str">
            <v xml:space="preserve">Plaza Bank Niaga </v>
          </cell>
          <cell r="I166" t="str">
            <v>Site-00120 - Plaza Bank Niaga</v>
          </cell>
          <cell r="J166" t="str">
            <v>S06°11'45.6</v>
          </cell>
          <cell r="K166" t="str">
            <v>106°50'10.2</v>
          </cell>
          <cell r="M166" t="str">
            <v>S06°11'28.1</v>
          </cell>
          <cell r="N166" t="str">
            <v>106°49'23.4</v>
          </cell>
          <cell r="O166" t="str">
            <v>Untitled</v>
          </cell>
          <cell r="P166" t="str">
            <v>&lt;None&gt;</v>
          </cell>
          <cell r="Q166" t="str">
            <v>1.5 km]</v>
          </cell>
        </row>
        <row r="167">
          <cell r="A167">
            <v>165</v>
          </cell>
          <cell r="B167" t="str">
            <v>DU 3</v>
          </cell>
          <cell r="C167" t="str">
            <v>A: 23EHP-2x2-0.6HP NP TN; Upgradable to 4x2</v>
          </cell>
          <cell r="D167" t="str">
            <v>2;70-DU_3</v>
          </cell>
          <cell r="E167" t="str">
            <v>Site-00126</v>
          </cell>
          <cell r="F167" t="str">
            <v>Site-00486</v>
          </cell>
          <cell r="G167" t="str">
            <v>Site-00126</v>
          </cell>
          <cell r="H167" t="str">
            <v>Site-00486</v>
          </cell>
          <cell r="I167" t="str">
            <v>Site-00126 - Site-00486</v>
          </cell>
          <cell r="J167" t="str">
            <v>S06°12'33.2</v>
          </cell>
          <cell r="K167" t="str">
            <v>106°50'14.4</v>
          </cell>
          <cell r="M167" t="str">
            <v>S06°12'21.3</v>
          </cell>
          <cell r="N167" t="str">
            <v>106°50'27.0</v>
          </cell>
          <cell r="O167" t="str">
            <v>Untitled</v>
          </cell>
          <cell r="P167" t="str">
            <v>&lt;None&gt;</v>
          </cell>
          <cell r="Q167" t="str">
            <v>0.5 km]</v>
          </cell>
        </row>
        <row r="168">
          <cell r="A168">
            <v>166</v>
          </cell>
          <cell r="B168" t="str">
            <v>DU 3</v>
          </cell>
          <cell r="C168" t="str">
            <v>A: 23EHP-2x2-0.6HP NP TN; Upgradable to 4x2</v>
          </cell>
          <cell r="D168" t="str">
            <v>2;95-DU_3</v>
          </cell>
          <cell r="E168" t="str">
            <v>Site-00121</v>
          </cell>
          <cell r="F168" t="str">
            <v>Site-00115</v>
          </cell>
          <cell r="G168" t="str">
            <v>Site-00121</v>
          </cell>
          <cell r="H168" t="str">
            <v>Site-00115</v>
          </cell>
          <cell r="I168" t="str">
            <v>Site-00121 - Site-00115</v>
          </cell>
          <cell r="J168" t="str">
            <v>S06°12'01.7</v>
          </cell>
          <cell r="K168" t="str">
            <v>106°49'52.0</v>
          </cell>
          <cell r="M168" t="str">
            <v>S06°11'41.6</v>
          </cell>
          <cell r="N168" t="str">
            <v>106°49'44.1</v>
          </cell>
          <cell r="O168" t="str">
            <v>Untitled</v>
          </cell>
          <cell r="P168" t="str">
            <v>&lt;None&gt;</v>
          </cell>
          <cell r="Q168" t="str">
            <v>0.7 km]</v>
          </cell>
        </row>
        <row r="169">
          <cell r="A169">
            <v>167</v>
          </cell>
          <cell r="B169" t="str">
            <v>DU 3</v>
          </cell>
          <cell r="C169" t="str">
            <v>G: 23EHP-4x2-0.6HP NP TN; Upgradable to 8x2</v>
          </cell>
          <cell r="D169" t="str">
            <v>4;18-DU_3</v>
          </cell>
          <cell r="E169" t="str">
            <v>Site-00587</v>
          </cell>
          <cell r="F169" t="str">
            <v>Site-00108</v>
          </cell>
          <cell r="G169" t="str">
            <v>Site-00587</v>
          </cell>
          <cell r="H169" t="str">
            <v>Site-00108</v>
          </cell>
          <cell r="I169" t="str">
            <v>Site-00587 - Site-00108</v>
          </cell>
          <cell r="J169" t="str">
            <v>S06°11'15.3</v>
          </cell>
          <cell r="K169" t="str">
            <v>106°50'10.1</v>
          </cell>
          <cell r="M169" t="str">
            <v>S06°11'12.8</v>
          </cell>
          <cell r="N169" t="str">
            <v>106°49'48.2</v>
          </cell>
          <cell r="O169" t="str">
            <v>Untitled</v>
          </cell>
          <cell r="P169" t="str">
            <v>&lt;None&gt;</v>
          </cell>
          <cell r="Q169" t="str">
            <v>0.7 km]</v>
          </cell>
        </row>
        <row r="170">
          <cell r="A170">
            <v>168</v>
          </cell>
          <cell r="B170" t="str">
            <v>DU 3</v>
          </cell>
          <cell r="C170" t="str">
            <v>G: 23EHP-4x2-0.6HP NP TN; Upgradable to 8x2</v>
          </cell>
          <cell r="D170" t="str">
            <v>4;19-DU_3</v>
          </cell>
          <cell r="E170" t="str">
            <v>Site-00094</v>
          </cell>
          <cell r="F170" t="str">
            <v>Site-00189</v>
          </cell>
          <cell r="G170" t="str">
            <v>Site-00094</v>
          </cell>
          <cell r="H170" t="str">
            <v>Site-00189</v>
          </cell>
          <cell r="I170" t="str">
            <v>Site-00094 - Site-00189</v>
          </cell>
          <cell r="J170" t="str">
            <v>S06°10'23.3</v>
          </cell>
          <cell r="K170" t="str">
            <v>106°50'24.3</v>
          </cell>
          <cell r="M170" t="str">
            <v>S06°10'46.7</v>
          </cell>
          <cell r="N170" t="str">
            <v>106°50'30.6</v>
          </cell>
          <cell r="O170" t="str">
            <v>Untitled</v>
          </cell>
          <cell r="P170" t="str">
            <v>&lt;None&gt;</v>
          </cell>
          <cell r="Q170" t="str">
            <v>0.7 km]</v>
          </cell>
        </row>
        <row r="171">
          <cell r="A171">
            <v>169</v>
          </cell>
          <cell r="B171" t="str">
            <v>DU 3</v>
          </cell>
          <cell r="C171" t="str">
            <v>L: 15EHP-8x2-0.6HP HS TN; Upgradable to 16x2</v>
          </cell>
          <cell r="D171" t="str">
            <v>6;19-DU_3</v>
          </cell>
          <cell r="E171" t="str">
            <v>Site-00543</v>
          </cell>
          <cell r="F171" t="str">
            <v>Site-00115</v>
          </cell>
          <cell r="G171" t="str">
            <v>Site-00543</v>
          </cell>
          <cell r="H171" t="str">
            <v>Site-00115</v>
          </cell>
          <cell r="I171" t="str">
            <v>Site-00543 - Site-00115</v>
          </cell>
          <cell r="J171" t="str">
            <v>S06°12'08.2</v>
          </cell>
          <cell r="K171" t="str">
            <v>106°49'12.5</v>
          </cell>
          <cell r="M171" t="str">
            <v>S06°11'41.6</v>
          </cell>
          <cell r="N171" t="str">
            <v>106°49'44.1</v>
          </cell>
          <cell r="O171" t="str">
            <v>Untitled</v>
          </cell>
          <cell r="P171" t="str">
            <v>&lt;None&gt;</v>
          </cell>
          <cell r="Q171" t="str">
            <v>1.3 km]</v>
          </cell>
        </row>
        <row r="172">
          <cell r="A172">
            <v>170</v>
          </cell>
          <cell r="B172" t="str">
            <v>DU 3</v>
          </cell>
          <cell r="C172" t="str">
            <v>L: 15EHP-8x2-0.6HP HS TN; Upgradable to 16x2</v>
          </cell>
          <cell r="D172" t="str">
            <v>6;9-DU_3</v>
          </cell>
          <cell r="E172" t="str">
            <v>Site-00107</v>
          </cell>
          <cell r="F172" t="str">
            <v>Site-00100</v>
          </cell>
          <cell r="G172" t="str">
            <v>Site-00107</v>
          </cell>
          <cell r="H172" t="str">
            <v>Site-00100</v>
          </cell>
          <cell r="I172" t="str">
            <v>Site-00107 - Site-00100</v>
          </cell>
          <cell r="J172" t="str">
            <v>S06°11'07.3</v>
          </cell>
          <cell r="K172" t="str">
            <v>106°50'22.4</v>
          </cell>
          <cell r="M172" t="str">
            <v>S06°11'01.2</v>
          </cell>
          <cell r="N172" t="str">
            <v>106°50'03.0</v>
          </cell>
          <cell r="O172" t="str">
            <v>Untitled</v>
          </cell>
          <cell r="P172" t="str">
            <v>&lt;None&gt;</v>
          </cell>
          <cell r="Q172" t="str">
            <v>0.6 km]</v>
          </cell>
        </row>
      </sheetData>
      <sheetData sheetId="3" refreshError="1">
        <row r="2">
          <cell r="A2" t="str">
            <v>JSX 2</v>
          </cell>
          <cell r="B2" t="str">
            <v>AAL2</v>
          </cell>
        </row>
        <row r="3">
          <cell r="A3" t="str">
            <v>Plaza EX</v>
          </cell>
          <cell r="B3" t="str">
            <v>AAL2</v>
          </cell>
        </row>
        <row r="4">
          <cell r="A4" t="str">
            <v>Ratu Plaza</v>
          </cell>
          <cell r="B4" t="str">
            <v>AAL2</v>
          </cell>
        </row>
        <row r="5">
          <cell r="A5" t="str">
            <v>Site-00111</v>
          </cell>
          <cell r="B5" t="str">
            <v>AAL2</v>
          </cell>
        </row>
        <row r="6">
          <cell r="A6" t="str">
            <v>Site-00118</v>
          </cell>
          <cell r="B6" t="str">
            <v>AAL2</v>
          </cell>
        </row>
        <row r="7">
          <cell r="A7" t="str">
            <v>Site-00127</v>
          </cell>
          <cell r="B7" t="str">
            <v>AAL2</v>
          </cell>
        </row>
        <row r="8">
          <cell r="A8" t="str">
            <v>Site-00139</v>
          </cell>
          <cell r="B8" t="str">
            <v>AAL2</v>
          </cell>
        </row>
        <row r="9">
          <cell r="A9" t="str">
            <v>Site-00137</v>
          </cell>
          <cell r="B9" t="str">
            <v>AAL2</v>
          </cell>
        </row>
        <row r="10">
          <cell r="A10" t="str">
            <v>Graha Irama</v>
          </cell>
          <cell r="B10" t="str">
            <v>AAL2</v>
          </cell>
        </row>
        <row r="11">
          <cell r="A11" t="str">
            <v>Tendean Plaza</v>
          </cell>
          <cell r="B11" t="str">
            <v>AAL2</v>
          </cell>
        </row>
        <row r="12">
          <cell r="A12" t="str">
            <v>Site-00155</v>
          </cell>
          <cell r="B12" t="str">
            <v>AAL2</v>
          </cell>
        </row>
        <row r="13">
          <cell r="A13" t="str">
            <v>Site-01225</v>
          </cell>
          <cell r="B13" t="str">
            <v>AAL2</v>
          </cell>
        </row>
        <row r="14">
          <cell r="A14" t="str">
            <v>Menara Rajawali</v>
          </cell>
          <cell r="B14" t="str">
            <v>AAL2</v>
          </cell>
        </row>
        <row r="15">
          <cell r="A15" t="str">
            <v>Site-00546</v>
          </cell>
          <cell r="B15" t="str">
            <v>AAL2</v>
          </cell>
        </row>
        <row r="16">
          <cell r="A16" t="str">
            <v>Chase Plaza</v>
          </cell>
          <cell r="B16" t="str">
            <v>AAL2</v>
          </cell>
        </row>
        <row r="17">
          <cell r="A17" t="str">
            <v>RS Pertamina</v>
          </cell>
          <cell r="B17" t="str">
            <v>AAL2</v>
          </cell>
        </row>
        <row r="18">
          <cell r="A18" t="str">
            <v>Site-00099</v>
          </cell>
          <cell r="B18" t="str">
            <v>AAL2</v>
          </cell>
        </row>
        <row r="19">
          <cell r="A19" t="str">
            <v>Site-00694</v>
          </cell>
          <cell r="B19" t="str">
            <v>AAL2</v>
          </cell>
        </row>
        <row r="20">
          <cell r="A20" t="str">
            <v>Wisma Danamon</v>
          </cell>
          <cell r="B20" t="str">
            <v>AAL2</v>
          </cell>
        </row>
        <row r="21">
          <cell r="A21" t="str">
            <v>Hotel Mulia</v>
          </cell>
          <cell r="B21" t="str">
            <v>AAL2</v>
          </cell>
        </row>
        <row r="22">
          <cell r="A22" t="str">
            <v>Site-01163</v>
          </cell>
          <cell r="B22" t="str">
            <v>AAL2</v>
          </cell>
        </row>
        <row r="23">
          <cell r="A23" t="str">
            <v>Site-00588</v>
          </cell>
          <cell r="B23" t="str">
            <v>AAL2</v>
          </cell>
        </row>
        <row r="24">
          <cell r="A24" t="str">
            <v>Site-00170</v>
          </cell>
          <cell r="B24" t="str">
            <v>AAL2</v>
          </cell>
        </row>
        <row r="25">
          <cell r="A25" t="str">
            <v>Wisma Tugu (1 &amp; 2)</v>
          </cell>
          <cell r="B25" t="str">
            <v>AAL2</v>
          </cell>
        </row>
        <row r="26">
          <cell r="A26" t="str">
            <v>Site-00986</v>
          </cell>
          <cell r="B26" t="str">
            <v>AAL2</v>
          </cell>
        </row>
        <row r="27">
          <cell r="A27" t="str">
            <v>Site-01265</v>
          </cell>
          <cell r="B27" t="str">
            <v>AAL2</v>
          </cell>
        </row>
        <row r="28">
          <cell r="A28" t="str">
            <v>Site-00526</v>
          </cell>
          <cell r="B28" t="str">
            <v>AAL2</v>
          </cell>
        </row>
        <row r="29">
          <cell r="A29" t="str">
            <v>Site-01240</v>
          </cell>
          <cell r="B29" t="str">
            <v>AAL2</v>
          </cell>
        </row>
        <row r="30">
          <cell r="A30" t="str">
            <v>Site-01221</v>
          </cell>
          <cell r="B30" t="str">
            <v>AAL2</v>
          </cell>
        </row>
        <row r="31">
          <cell r="A31" t="str">
            <v>Site-01172</v>
          </cell>
          <cell r="B31" t="str">
            <v>AAL2</v>
          </cell>
        </row>
        <row r="32">
          <cell r="A32" t="str">
            <v>Site-01170</v>
          </cell>
          <cell r="B32" t="str">
            <v>AAL2</v>
          </cell>
        </row>
        <row r="33">
          <cell r="A33" t="str">
            <v>Site-00494</v>
          </cell>
          <cell r="B33" t="str">
            <v>AAL2</v>
          </cell>
        </row>
        <row r="34">
          <cell r="A34" t="str">
            <v>Site-01166</v>
          </cell>
          <cell r="B34" t="str">
            <v>AAL2</v>
          </cell>
        </row>
        <row r="35">
          <cell r="A35" t="str">
            <v>Site-01577</v>
          </cell>
          <cell r="B35" t="str">
            <v>AAL2</v>
          </cell>
        </row>
        <row r="36">
          <cell r="A36" t="str">
            <v>Site-01085</v>
          </cell>
          <cell r="B36" t="str">
            <v>AAL2</v>
          </cell>
        </row>
        <row r="37">
          <cell r="A37" t="str">
            <v>Site-01108</v>
          </cell>
          <cell r="B37" t="str">
            <v>AAL2</v>
          </cell>
        </row>
        <row r="38">
          <cell r="A38" t="str">
            <v>Site-00434</v>
          </cell>
          <cell r="B38" t="str">
            <v>AAL2</v>
          </cell>
        </row>
        <row r="39">
          <cell r="A39" t="str">
            <v>Site-00829</v>
          </cell>
          <cell r="B39" t="str">
            <v>AAL2</v>
          </cell>
        </row>
        <row r="40">
          <cell r="A40" t="str">
            <v>Site-00492</v>
          </cell>
          <cell r="B40" t="str">
            <v>AAL2</v>
          </cell>
        </row>
        <row r="41">
          <cell r="A41" t="str">
            <v>Site-01151</v>
          </cell>
          <cell r="B41" t="str">
            <v>AAL2</v>
          </cell>
        </row>
        <row r="42">
          <cell r="A42" t="str">
            <v>Site-00849</v>
          </cell>
          <cell r="B42" t="str">
            <v>AAL2</v>
          </cell>
        </row>
        <row r="43">
          <cell r="A43" t="str">
            <v>Site-00094</v>
          </cell>
          <cell r="B43" t="str">
            <v>AAL2</v>
          </cell>
        </row>
        <row r="44">
          <cell r="A44" t="str">
            <v>Site-00487</v>
          </cell>
          <cell r="B44" t="str">
            <v>AAL2</v>
          </cell>
        </row>
        <row r="45">
          <cell r="A45" t="str">
            <v>Site-00806</v>
          </cell>
          <cell r="B45" t="str">
            <v>AAL2</v>
          </cell>
        </row>
        <row r="46">
          <cell r="A46" t="str">
            <v>Site-01600</v>
          </cell>
          <cell r="B46" t="str">
            <v>AAL2</v>
          </cell>
        </row>
        <row r="47">
          <cell r="A47" t="str">
            <v>Site-01542</v>
          </cell>
          <cell r="B47" t="str">
            <v>AAL2</v>
          </cell>
        </row>
        <row r="48">
          <cell r="A48" t="str">
            <v>Site-00765</v>
          </cell>
          <cell r="B48" t="str">
            <v>AAL2</v>
          </cell>
        </row>
        <row r="49">
          <cell r="A49" t="str">
            <v>Site-00439</v>
          </cell>
          <cell r="B49" t="str">
            <v>AAL2</v>
          </cell>
        </row>
        <row r="50">
          <cell r="A50" t="str">
            <v>Site-00814</v>
          </cell>
          <cell r="B50" t="str">
            <v>AAL2</v>
          </cell>
        </row>
        <row r="51">
          <cell r="A51" t="str">
            <v>Site-00818</v>
          </cell>
          <cell r="B51" t="str">
            <v>AAL2</v>
          </cell>
        </row>
        <row r="52">
          <cell r="A52" t="str">
            <v>Site-00043</v>
          </cell>
          <cell r="B52" t="str">
            <v>AAL2</v>
          </cell>
        </row>
        <row r="53">
          <cell r="A53" t="str">
            <v>Site-01148</v>
          </cell>
          <cell r="B53" t="str">
            <v>AAL2</v>
          </cell>
        </row>
        <row r="54">
          <cell r="A54" t="str">
            <v>Site-00561</v>
          </cell>
          <cell r="B54" t="str">
            <v>AAL2</v>
          </cell>
        </row>
        <row r="55">
          <cell r="A55" t="str">
            <v>Site-00540</v>
          </cell>
          <cell r="B55" t="str">
            <v>AAL2</v>
          </cell>
        </row>
        <row r="56">
          <cell r="A56" t="str">
            <v>Site-00095</v>
          </cell>
          <cell r="B56" t="str">
            <v>AAL2</v>
          </cell>
        </row>
        <row r="57">
          <cell r="A57" t="str">
            <v>Site-00435</v>
          </cell>
          <cell r="B57" t="str">
            <v>AAL2</v>
          </cell>
        </row>
        <row r="58">
          <cell r="A58" t="str">
            <v>Site-00062</v>
          </cell>
          <cell r="B58" t="str">
            <v>AAL2</v>
          </cell>
        </row>
        <row r="59">
          <cell r="A59" t="str">
            <v>Site-00576</v>
          </cell>
          <cell r="B59" t="str">
            <v>AAL2</v>
          </cell>
        </row>
        <row r="60">
          <cell r="A60" t="str">
            <v>Site-00066</v>
          </cell>
          <cell r="B60" t="str">
            <v>AAL2</v>
          </cell>
        </row>
        <row r="61">
          <cell r="A61" t="str">
            <v>Site-00568</v>
          </cell>
          <cell r="B61" t="str">
            <v>AAL2</v>
          </cell>
        </row>
        <row r="62">
          <cell r="A62" t="str">
            <v>Site-00052</v>
          </cell>
          <cell r="B62" t="str">
            <v>AAL2</v>
          </cell>
        </row>
        <row r="63">
          <cell r="A63" t="str">
            <v>Site-00047</v>
          </cell>
          <cell r="B63" t="str">
            <v>AAL2</v>
          </cell>
        </row>
        <row r="64">
          <cell r="A64" t="str">
            <v>Site-01302</v>
          </cell>
          <cell r="B64" t="str">
            <v>AAL2</v>
          </cell>
        </row>
        <row r="65">
          <cell r="A65" t="str">
            <v>Site-00048</v>
          </cell>
          <cell r="B65" t="str">
            <v>AAL2</v>
          </cell>
        </row>
        <row r="66">
          <cell r="A66" t="str">
            <v>Site-00584</v>
          </cell>
          <cell r="B66" t="str">
            <v>AAL2</v>
          </cell>
        </row>
        <row r="67">
          <cell r="A67" t="str">
            <v>Site-00102</v>
          </cell>
          <cell r="B67" t="str">
            <v>AAL2</v>
          </cell>
        </row>
        <row r="68">
          <cell r="A68" t="str">
            <v>Site-00841</v>
          </cell>
          <cell r="B68" t="str">
            <v>AAL2</v>
          </cell>
        </row>
        <row r="69">
          <cell r="A69" t="str">
            <v>Site-01131</v>
          </cell>
          <cell r="B69" t="str">
            <v>AAL2</v>
          </cell>
        </row>
        <row r="70">
          <cell r="A70" t="str">
            <v>Site-01097</v>
          </cell>
          <cell r="B70" t="str">
            <v>AAL2</v>
          </cell>
        </row>
        <row r="71">
          <cell r="A71" t="str">
            <v>Site-00093</v>
          </cell>
          <cell r="B71" t="str">
            <v>AAL2</v>
          </cell>
        </row>
        <row r="72">
          <cell r="A72" t="str">
            <v>Site-01474</v>
          </cell>
          <cell r="B72" t="str">
            <v>AAL2</v>
          </cell>
        </row>
        <row r="73">
          <cell r="A73" t="str">
            <v>Site-00864</v>
          </cell>
          <cell r="B73" t="str">
            <v>AAL2</v>
          </cell>
        </row>
        <row r="74">
          <cell r="A74" t="str">
            <v>Site-00108</v>
          </cell>
          <cell r="B74" t="str">
            <v>AAL2</v>
          </cell>
        </row>
        <row r="75">
          <cell r="A75" t="str">
            <v>Site-01286</v>
          </cell>
          <cell r="B75" t="str">
            <v>AAL2</v>
          </cell>
        </row>
        <row r="76">
          <cell r="A76" t="str">
            <v>Site-01292</v>
          </cell>
          <cell r="B76" t="str">
            <v>AAL2</v>
          </cell>
        </row>
        <row r="77">
          <cell r="A77" t="str">
            <v>Site-01229</v>
          </cell>
          <cell r="B77" t="str">
            <v>AAL2</v>
          </cell>
        </row>
        <row r="78">
          <cell r="A78" t="str">
            <v>Site-01197</v>
          </cell>
          <cell r="B78" t="str">
            <v>AAL2</v>
          </cell>
        </row>
        <row r="79">
          <cell r="A79" t="str">
            <v>Site-01267</v>
          </cell>
          <cell r="B79" t="str">
            <v>AAL2</v>
          </cell>
        </row>
        <row r="80">
          <cell r="A80" t="str">
            <v>Site-01284</v>
          </cell>
          <cell r="B80" t="str">
            <v>AAL2</v>
          </cell>
        </row>
        <row r="81">
          <cell r="A81" t="str">
            <v>Site-01271</v>
          </cell>
          <cell r="B81" t="str">
            <v>AAL2</v>
          </cell>
        </row>
        <row r="82">
          <cell r="A82" t="str">
            <v>Site-00468</v>
          </cell>
          <cell r="B82" t="str">
            <v>AAL2</v>
          </cell>
        </row>
        <row r="83">
          <cell r="A83" t="str">
            <v>Site-00015</v>
          </cell>
          <cell r="B83" t="str">
            <v>AAL2</v>
          </cell>
        </row>
        <row r="84">
          <cell r="A84" t="str">
            <v>Site-01234</v>
          </cell>
          <cell r="B84" t="str">
            <v>AAL2</v>
          </cell>
        </row>
        <row r="85">
          <cell r="A85" t="str">
            <v>Site-00385</v>
          </cell>
          <cell r="B85" t="str">
            <v>AAL2</v>
          </cell>
        </row>
        <row r="86">
          <cell r="A86" t="str">
            <v>Site-01243</v>
          </cell>
          <cell r="B86" t="str">
            <v>AAL2</v>
          </cell>
        </row>
        <row r="87">
          <cell r="A87" t="str">
            <v>Site-00022</v>
          </cell>
          <cell r="B87" t="str">
            <v>AAL2</v>
          </cell>
        </row>
        <row r="88">
          <cell r="A88" t="str">
            <v>Site-00181</v>
          </cell>
          <cell r="B88" t="str">
            <v>AAL2</v>
          </cell>
        </row>
        <row r="89">
          <cell r="A89" t="str">
            <v>Site-00803</v>
          </cell>
          <cell r="B89" t="str">
            <v>AAL2</v>
          </cell>
        </row>
        <row r="90">
          <cell r="A90" t="str">
            <v>Site-00898</v>
          </cell>
          <cell r="B90" t="str">
            <v>AAL2</v>
          </cell>
        </row>
        <row r="91">
          <cell r="A91" t="str">
            <v>Site-00982</v>
          </cell>
          <cell r="B91" t="str">
            <v>AAL2</v>
          </cell>
        </row>
        <row r="92">
          <cell r="A92" t="str">
            <v>Site-01039</v>
          </cell>
          <cell r="B92" t="str">
            <v>AAL2</v>
          </cell>
        </row>
        <row r="93">
          <cell r="A93" t="str">
            <v>Site-01468</v>
          </cell>
          <cell r="B93" t="str">
            <v>AAL2</v>
          </cell>
        </row>
        <row r="94">
          <cell r="A94" t="str">
            <v>Site-00764</v>
          </cell>
          <cell r="B94" t="str">
            <v>AAL2</v>
          </cell>
        </row>
        <row r="95">
          <cell r="A95" t="str">
            <v>Site-00857</v>
          </cell>
          <cell r="B95" t="str">
            <v>AAL2</v>
          </cell>
        </row>
        <row r="96">
          <cell r="A96" t="str">
            <v>Site-00483</v>
          </cell>
          <cell r="B96" t="str">
            <v>AAL2</v>
          </cell>
        </row>
        <row r="97">
          <cell r="A97" t="str">
            <v>Site-00397</v>
          </cell>
          <cell r="B97" t="str">
            <v>AAL2</v>
          </cell>
        </row>
        <row r="98">
          <cell r="A98" t="str">
            <v>Site-00235</v>
          </cell>
          <cell r="B98" t="str">
            <v>AAL2</v>
          </cell>
        </row>
        <row r="99">
          <cell r="A99" t="str">
            <v>Site-00396</v>
          </cell>
          <cell r="B99" t="str">
            <v>AAL2</v>
          </cell>
        </row>
        <row r="100">
          <cell r="A100" t="str">
            <v>Site-00004</v>
          </cell>
          <cell r="B100" t="str">
            <v>AAL2</v>
          </cell>
        </row>
        <row r="101">
          <cell r="A101" t="str">
            <v>Site-00211</v>
          </cell>
          <cell r="B101" t="str">
            <v>AAL2</v>
          </cell>
        </row>
        <row r="102">
          <cell r="A102" t="str">
            <v>Site-00213</v>
          </cell>
          <cell r="B102" t="str">
            <v>AAL2</v>
          </cell>
        </row>
        <row r="103">
          <cell r="A103" t="str">
            <v>Site-00301</v>
          </cell>
          <cell r="B103" t="str">
            <v>AAL2</v>
          </cell>
        </row>
        <row r="104">
          <cell r="A104" t="str">
            <v>Site-00332</v>
          </cell>
          <cell r="B104" t="str">
            <v>AAL2</v>
          </cell>
        </row>
        <row r="105">
          <cell r="A105" t="str">
            <v>Site-00442</v>
          </cell>
          <cell r="B105" t="str">
            <v>AAL2</v>
          </cell>
        </row>
        <row r="106">
          <cell r="A106" t="str">
            <v>Site-00798</v>
          </cell>
          <cell r="B106" t="str">
            <v>AAL2</v>
          </cell>
        </row>
        <row r="107">
          <cell r="A107" t="str">
            <v>Site-00851</v>
          </cell>
          <cell r="B107" t="str">
            <v>AAL2</v>
          </cell>
        </row>
        <row r="108">
          <cell r="A108" t="str">
            <v>Site-00981</v>
          </cell>
          <cell r="B108" t="str">
            <v>AAL2</v>
          </cell>
        </row>
        <row r="109">
          <cell r="A109" t="str">
            <v>Site-01350</v>
          </cell>
          <cell r="B109" t="str">
            <v>AAL2</v>
          </cell>
        </row>
        <row r="110">
          <cell r="A110" t="str">
            <v>Site-01553</v>
          </cell>
          <cell r="B110" t="str">
            <v>AAL2</v>
          </cell>
        </row>
        <row r="111">
          <cell r="A111" t="str">
            <v>Site-01604</v>
          </cell>
          <cell r="B111" t="str">
            <v>AAL2</v>
          </cell>
        </row>
        <row r="112">
          <cell r="A112" t="str">
            <v>Site-01654</v>
          </cell>
          <cell r="B112" t="str">
            <v>AAL2</v>
          </cell>
        </row>
        <row r="113">
          <cell r="A113" t="str">
            <v>Site-00219</v>
          </cell>
          <cell r="B113" t="str">
            <v>AAL2</v>
          </cell>
        </row>
        <row r="114">
          <cell r="A114" t="str">
            <v>Site-00224</v>
          </cell>
          <cell r="B114" t="str">
            <v>AAL2</v>
          </cell>
        </row>
        <row r="115">
          <cell r="A115" t="str">
            <v>Site-00342</v>
          </cell>
          <cell r="B115" t="str">
            <v>AAL2</v>
          </cell>
        </row>
        <row r="116">
          <cell r="A116" t="str">
            <v>Site-00410</v>
          </cell>
          <cell r="B116" t="str">
            <v>AAL2</v>
          </cell>
        </row>
        <row r="117">
          <cell r="A117" t="str">
            <v>Site-00478</v>
          </cell>
          <cell r="B117" t="str">
            <v>AAL2</v>
          </cell>
        </row>
        <row r="118">
          <cell r="A118" t="str">
            <v>Site-00917</v>
          </cell>
          <cell r="B118" t="str">
            <v>AAL2</v>
          </cell>
        </row>
        <row r="119">
          <cell r="A119" t="str">
            <v>Site-01460</v>
          </cell>
          <cell r="B119" t="str">
            <v>AAL2</v>
          </cell>
        </row>
        <row r="120">
          <cell r="A120" t="str">
            <v>Site-01466</v>
          </cell>
          <cell r="B120" t="str">
            <v>AAL2</v>
          </cell>
        </row>
        <row r="121">
          <cell r="A121" t="str">
            <v>Site-01629</v>
          </cell>
          <cell r="B121" t="str">
            <v>AAL2</v>
          </cell>
        </row>
        <row r="122">
          <cell r="A122" t="str">
            <v>Site-01636</v>
          </cell>
          <cell r="B122" t="str">
            <v>AAL2</v>
          </cell>
        </row>
        <row r="123">
          <cell r="A123" t="str">
            <v>Site-00374</v>
          </cell>
          <cell r="B123" t="str">
            <v>AAL2</v>
          </cell>
        </row>
        <row r="124">
          <cell r="A124" t="str">
            <v>Site-00375</v>
          </cell>
          <cell r="B124" t="str">
            <v>AAL2</v>
          </cell>
        </row>
        <row r="125">
          <cell r="A125" t="str">
            <v>Site-00449</v>
          </cell>
          <cell r="B125" t="str">
            <v>AAL2</v>
          </cell>
        </row>
        <row r="126">
          <cell r="A126" t="str">
            <v>Site-01007</v>
          </cell>
          <cell r="B126" t="str">
            <v>AAL2</v>
          </cell>
        </row>
        <row r="127">
          <cell r="A127" t="str">
            <v>Site-01049</v>
          </cell>
          <cell r="B127" t="str">
            <v>AAL2</v>
          </cell>
        </row>
        <row r="128">
          <cell r="A128" t="str">
            <v>Site-01062</v>
          </cell>
          <cell r="B128" t="str">
            <v>AAL2</v>
          </cell>
        </row>
        <row r="129">
          <cell r="A129" t="str">
            <v>Site-01065</v>
          </cell>
          <cell r="B129" t="str">
            <v>AAL2</v>
          </cell>
        </row>
        <row r="130">
          <cell r="A130" t="str">
            <v>Site-01067</v>
          </cell>
          <cell r="B130" t="str">
            <v>AAL2</v>
          </cell>
        </row>
        <row r="131">
          <cell r="A131" t="str">
            <v>Site-01455</v>
          </cell>
          <cell r="B131" t="str">
            <v>AAL2</v>
          </cell>
        </row>
        <row r="132">
          <cell r="A132" t="str">
            <v>Site-01479</v>
          </cell>
          <cell r="B132" t="str">
            <v>AAL2</v>
          </cell>
        </row>
        <row r="133">
          <cell r="A133" t="str">
            <v>Site-01568</v>
          </cell>
          <cell r="B133" t="str">
            <v>AAL2</v>
          </cell>
        </row>
        <row r="134">
          <cell r="A134" t="str">
            <v>Site-01618</v>
          </cell>
          <cell r="B134" t="str">
            <v>AAL2</v>
          </cell>
        </row>
      </sheetData>
      <sheetData sheetId="4" refreshError="1">
        <row r="2">
          <cell r="A2" t="str">
            <v>Site-00185</v>
          </cell>
          <cell r="B2" t="str">
            <v>SDH Hub</v>
          </cell>
        </row>
        <row r="3">
          <cell r="A3" t="str">
            <v>Site-00109</v>
          </cell>
          <cell r="B3" t="str">
            <v>SDH Hub</v>
          </cell>
        </row>
        <row r="4">
          <cell r="A4" t="str">
            <v>Site-00552</v>
          </cell>
          <cell r="B4" t="str">
            <v>SDH Hub</v>
          </cell>
        </row>
        <row r="5">
          <cell r="A5" t="str">
            <v>Site-00105</v>
          </cell>
          <cell r="B5" t="str">
            <v>SDH Hub</v>
          </cell>
        </row>
        <row r="6">
          <cell r="A6" t="str">
            <v>Site-00581</v>
          </cell>
          <cell r="B6" t="str">
            <v>SDH Hub</v>
          </cell>
        </row>
        <row r="7">
          <cell r="A7" t="str">
            <v>Site-00556</v>
          </cell>
          <cell r="B7" t="str">
            <v>SDH Hub</v>
          </cell>
        </row>
        <row r="8">
          <cell r="A8" t="str">
            <v>Site-00130</v>
          </cell>
          <cell r="B8" t="str">
            <v>SDH Hub</v>
          </cell>
        </row>
        <row r="9">
          <cell r="A9" t="str">
            <v>Site-00147</v>
          </cell>
          <cell r="B9" t="str">
            <v>SDH Hub</v>
          </cell>
        </row>
        <row r="10">
          <cell r="A10" t="str">
            <v>Site-00158</v>
          </cell>
          <cell r="B10" t="str">
            <v>SDH Hub</v>
          </cell>
        </row>
        <row r="11">
          <cell r="A11" t="str">
            <v>Site-00159</v>
          </cell>
          <cell r="B11" t="str">
            <v>SDH Hub</v>
          </cell>
        </row>
        <row r="12">
          <cell r="A12" t="str">
            <v>Site-00164</v>
          </cell>
          <cell r="B12" t="str">
            <v>SDH Hub</v>
          </cell>
        </row>
        <row r="13">
          <cell r="A13" t="str">
            <v>Site-00168</v>
          </cell>
          <cell r="B13" t="str">
            <v>SDH Hub</v>
          </cell>
        </row>
        <row r="14">
          <cell r="A14" t="str">
            <v>Site-00527</v>
          </cell>
          <cell r="B14" t="str">
            <v>SDH Hub</v>
          </cell>
        </row>
        <row r="15">
          <cell r="A15" t="str">
            <v>Site-00543</v>
          </cell>
          <cell r="B15" t="str">
            <v>SDH Hub</v>
          </cell>
        </row>
        <row r="16">
          <cell r="A16" t="str">
            <v>Site-00548</v>
          </cell>
          <cell r="B16" t="str">
            <v>SDH Hub</v>
          </cell>
        </row>
        <row r="17">
          <cell r="A17" t="str">
            <v>Site-00550</v>
          </cell>
          <cell r="B17" t="str">
            <v>SDH Hub</v>
          </cell>
        </row>
        <row r="18">
          <cell r="A18" t="str">
            <v>Site-00580</v>
          </cell>
          <cell r="B18" t="str">
            <v>SDH Hub</v>
          </cell>
        </row>
        <row r="19">
          <cell r="A19" t="str">
            <v>Site-00692</v>
          </cell>
          <cell r="B19" t="str">
            <v>SDH Hub</v>
          </cell>
        </row>
        <row r="20">
          <cell r="A20" t="str">
            <v>Site-00882</v>
          </cell>
          <cell r="B20" t="str">
            <v>SDH Hub</v>
          </cell>
        </row>
        <row r="21">
          <cell r="A21" t="str">
            <v>Site-01146</v>
          </cell>
          <cell r="B21" t="str">
            <v>SDH Hub</v>
          </cell>
        </row>
        <row r="22">
          <cell r="A22" t="str">
            <v>Site-01162</v>
          </cell>
          <cell r="B22" t="str">
            <v>SDH Hub</v>
          </cell>
        </row>
        <row r="23">
          <cell r="A23" t="str">
            <v>Site-01189</v>
          </cell>
          <cell r="B23" t="str">
            <v>SDH Hub</v>
          </cell>
        </row>
        <row r="24">
          <cell r="A24" t="str">
            <v>Site-01532</v>
          </cell>
          <cell r="B24" t="str">
            <v>SDH Hub</v>
          </cell>
        </row>
        <row r="25">
          <cell r="A25" t="str">
            <v>Site-00586</v>
          </cell>
          <cell r="B25" t="str">
            <v>SDH Hub</v>
          </cell>
        </row>
        <row r="26">
          <cell r="A26" t="str">
            <v>Site-01000</v>
          </cell>
          <cell r="B26" t="str">
            <v>SDH Hub</v>
          </cell>
        </row>
        <row r="27">
          <cell r="A27" t="str">
            <v>Site-01266</v>
          </cell>
          <cell r="B27" t="str">
            <v>SDH Hub</v>
          </cell>
        </row>
        <row r="28">
          <cell r="A28" t="str">
            <v>Site-01303</v>
          </cell>
          <cell r="B28" t="str">
            <v>SDH Hub</v>
          </cell>
        </row>
        <row r="29">
          <cell r="A29" t="str">
            <v>Site-01223</v>
          </cell>
          <cell r="B29" t="str">
            <v>SDH Hub</v>
          </cell>
        </row>
        <row r="30">
          <cell r="A30" t="str">
            <v>Site-01203</v>
          </cell>
          <cell r="B30" t="str">
            <v>SDH Hub</v>
          </cell>
        </row>
        <row r="31">
          <cell r="A31" t="str">
            <v>Site-01156</v>
          </cell>
          <cell r="B31" t="str">
            <v>SDH Hub</v>
          </cell>
        </row>
        <row r="32">
          <cell r="A32" t="str">
            <v>Site-01185</v>
          </cell>
          <cell r="B32" t="str">
            <v>SDH Hub</v>
          </cell>
        </row>
        <row r="33">
          <cell r="A33" t="str">
            <v>Site-00030</v>
          </cell>
          <cell r="B33" t="str">
            <v>SDH Hub</v>
          </cell>
        </row>
        <row r="34">
          <cell r="A34" t="str">
            <v>Site-01150</v>
          </cell>
          <cell r="B34" t="str">
            <v>SDH Hub</v>
          </cell>
        </row>
        <row r="35">
          <cell r="A35" t="str">
            <v>Site-00826</v>
          </cell>
          <cell r="B35" t="str">
            <v>SDH Hub</v>
          </cell>
        </row>
        <row r="36">
          <cell r="A36" t="str">
            <v>Site-01069</v>
          </cell>
          <cell r="B36" t="str">
            <v>SDH Hub</v>
          </cell>
        </row>
        <row r="37">
          <cell r="A37" t="str">
            <v>Site-00460</v>
          </cell>
          <cell r="B37" t="str">
            <v>SDH Hub</v>
          </cell>
        </row>
        <row r="38">
          <cell r="A38" t="str">
            <v>Site-00769</v>
          </cell>
          <cell r="B38" t="str">
            <v>SDH Hub</v>
          </cell>
        </row>
        <row r="39">
          <cell r="A39" t="str">
            <v>Site-01538</v>
          </cell>
          <cell r="B39" t="str">
            <v>SDH Hub</v>
          </cell>
        </row>
        <row r="40">
          <cell r="A40" t="str">
            <v>Site-01133</v>
          </cell>
          <cell r="B40" t="str">
            <v>SDH Hub</v>
          </cell>
        </row>
        <row r="41">
          <cell r="A41" t="str">
            <v>Site-01119</v>
          </cell>
          <cell r="B41" t="str">
            <v>SDH Hub</v>
          </cell>
        </row>
        <row r="42">
          <cell r="A42" t="str">
            <v>Indovision</v>
          </cell>
          <cell r="B42" t="str">
            <v>SDH Hub</v>
          </cell>
        </row>
        <row r="43">
          <cell r="A43" t="str">
            <v>Site-00320</v>
          </cell>
          <cell r="B43" t="str">
            <v>SDH Hub</v>
          </cell>
        </row>
        <row r="44">
          <cell r="A44" t="str">
            <v>Site-00038</v>
          </cell>
          <cell r="B44" t="str">
            <v>SDH Hub</v>
          </cell>
        </row>
        <row r="45">
          <cell r="A45" t="str">
            <v>Site-00766</v>
          </cell>
          <cell r="B45" t="str">
            <v>SDH Hub</v>
          </cell>
        </row>
        <row r="46">
          <cell r="A46" t="str">
            <v>Site-01118</v>
          </cell>
          <cell r="B46" t="str">
            <v>SDH Hub</v>
          </cell>
        </row>
        <row r="47">
          <cell r="A47" t="str">
            <v>Site-00875</v>
          </cell>
          <cell r="B47" t="str">
            <v>SDH Hub</v>
          </cell>
        </row>
        <row r="48">
          <cell r="A48" t="str">
            <v>Site-00767</v>
          </cell>
          <cell r="B48" t="str">
            <v>SDH Hub</v>
          </cell>
        </row>
        <row r="49">
          <cell r="A49" t="str">
            <v>Daan Mogot</v>
          </cell>
          <cell r="B49" t="str">
            <v>SDH Hub</v>
          </cell>
        </row>
        <row r="50">
          <cell r="A50" t="str">
            <v>Site-01459</v>
          </cell>
          <cell r="B50" t="str">
            <v>SDH Hub</v>
          </cell>
        </row>
        <row r="51">
          <cell r="A51" t="str">
            <v>Site-00805</v>
          </cell>
          <cell r="B51" t="str">
            <v>SDH Hub</v>
          </cell>
        </row>
        <row r="52">
          <cell r="A52" t="str">
            <v>Site-00003</v>
          </cell>
          <cell r="B52" t="str">
            <v>SDH Hub</v>
          </cell>
        </row>
        <row r="53">
          <cell r="A53" t="str">
            <v>Site-01539</v>
          </cell>
          <cell r="B53" t="str">
            <v>SDH Hub</v>
          </cell>
        </row>
        <row r="54">
          <cell r="A54" t="str">
            <v>Site-01130</v>
          </cell>
          <cell r="B54" t="str">
            <v>SDH Hub</v>
          </cell>
        </row>
        <row r="55">
          <cell r="A55" t="str">
            <v>Site-01098</v>
          </cell>
          <cell r="B55" t="str">
            <v>SDH Hub</v>
          </cell>
        </row>
        <row r="56">
          <cell r="A56" t="str">
            <v>Hayam wuruk</v>
          </cell>
          <cell r="B56" t="str">
            <v>SDH Hub</v>
          </cell>
        </row>
        <row r="57">
          <cell r="A57" t="str">
            <v>Site-00051</v>
          </cell>
          <cell r="B57" t="str">
            <v>SDH Hub</v>
          </cell>
        </row>
        <row r="58">
          <cell r="A58" t="str">
            <v>Site-00559</v>
          </cell>
          <cell r="B58" t="str">
            <v>SDH Hub</v>
          </cell>
        </row>
        <row r="59">
          <cell r="A59" t="str">
            <v>Site-00065</v>
          </cell>
          <cell r="B59" t="str">
            <v>SDH Hub</v>
          </cell>
        </row>
        <row r="60">
          <cell r="A60" t="str">
            <v>Site-00063</v>
          </cell>
          <cell r="B60" t="str">
            <v>SDH Hub</v>
          </cell>
        </row>
        <row r="61">
          <cell r="A61" t="str">
            <v>Site-00100</v>
          </cell>
          <cell r="B61" t="str">
            <v>SDH Hub</v>
          </cell>
        </row>
        <row r="62">
          <cell r="A62" t="str">
            <v>Site-01110</v>
          </cell>
          <cell r="B62" t="str">
            <v>SDH Hub</v>
          </cell>
        </row>
        <row r="63">
          <cell r="A63" t="str">
            <v>Mega Mall Pluit</v>
          </cell>
          <cell r="B63" t="str">
            <v>SDH Hub</v>
          </cell>
        </row>
        <row r="64">
          <cell r="A64" t="str">
            <v>Site-00471</v>
          </cell>
          <cell r="B64" t="str">
            <v>SDH Hub</v>
          </cell>
        </row>
        <row r="65">
          <cell r="A65" t="str">
            <v>Site-01297</v>
          </cell>
          <cell r="B65" t="str">
            <v>SDH Hub</v>
          </cell>
        </row>
        <row r="66">
          <cell r="A66" t="str">
            <v>Site-00427</v>
          </cell>
          <cell r="B66" t="str">
            <v>SDH Hub</v>
          </cell>
        </row>
        <row r="67">
          <cell r="A67" t="str">
            <v>Site-00565</v>
          </cell>
          <cell r="B67" t="str">
            <v>SDH Hub</v>
          </cell>
        </row>
        <row r="68">
          <cell r="A68" t="str">
            <v>Site-00073</v>
          </cell>
          <cell r="B68" t="str">
            <v>SDH Hub</v>
          </cell>
        </row>
        <row r="69">
          <cell r="A69" t="str">
            <v>Site-01093</v>
          </cell>
          <cell r="B69" t="str">
            <v>SDH Hub</v>
          </cell>
        </row>
        <row r="70">
          <cell r="A70" t="str">
            <v>Mega Mall Pluit</v>
          </cell>
          <cell r="B70" t="str">
            <v>SDH Hub</v>
          </cell>
        </row>
        <row r="71">
          <cell r="A71" t="str">
            <v>Site-00775</v>
          </cell>
          <cell r="B71" t="str">
            <v>SDH Hub</v>
          </cell>
        </row>
        <row r="72">
          <cell r="A72" t="str">
            <v>Site-00770</v>
          </cell>
          <cell r="B72" t="str">
            <v>SDH Hub</v>
          </cell>
        </row>
        <row r="73">
          <cell r="A73" t="str">
            <v>Site-00782</v>
          </cell>
          <cell r="B73" t="str">
            <v>SDH Hub</v>
          </cell>
        </row>
        <row r="74">
          <cell r="A74" t="str">
            <v>Site-00070</v>
          </cell>
          <cell r="B74" t="str">
            <v>SDH Hub</v>
          </cell>
        </row>
        <row r="75">
          <cell r="A75" t="str">
            <v>Site-00068</v>
          </cell>
          <cell r="B75" t="str">
            <v>SDH Hub</v>
          </cell>
        </row>
        <row r="76">
          <cell r="A76" t="str">
            <v>Site-00538</v>
          </cell>
          <cell r="B76" t="str">
            <v>SDH Hub</v>
          </cell>
        </row>
        <row r="77">
          <cell r="A77" t="str">
            <v>Telkom Slipi</v>
          </cell>
          <cell r="B77" t="str">
            <v>SDH Hub</v>
          </cell>
        </row>
        <row r="78">
          <cell r="A78" t="str">
            <v>Site-00422</v>
          </cell>
          <cell r="B78" t="str">
            <v>SDH Hub</v>
          </cell>
        </row>
        <row r="79">
          <cell r="A79" t="str">
            <v>Site-00530</v>
          </cell>
          <cell r="B79" t="str">
            <v>SDH Hub</v>
          </cell>
        </row>
        <row r="80">
          <cell r="A80" t="str">
            <v>Site-00089</v>
          </cell>
          <cell r="B80" t="str">
            <v>SDH Hub</v>
          </cell>
        </row>
        <row r="81">
          <cell r="A81" t="str">
            <v>Pondok Indah Mall 1</v>
          </cell>
          <cell r="B81" t="str">
            <v>SDH Hub</v>
          </cell>
        </row>
        <row r="82">
          <cell r="A82" t="str">
            <v>Site-00172</v>
          </cell>
          <cell r="B82" t="str">
            <v>SDH Hub</v>
          </cell>
        </row>
        <row r="83">
          <cell r="A83" t="str">
            <v>Site-01258</v>
          </cell>
          <cell r="B83" t="str">
            <v>SDH Hub</v>
          </cell>
        </row>
        <row r="84">
          <cell r="A84" t="str">
            <v>Site-01261</v>
          </cell>
          <cell r="B84" t="str">
            <v>SDH Hub</v>
          </cell>
        </row>
        <row r="85">
          <cell r="A85" t="str">
            <v>Site-01231</v>
          </cell>
          <cell r="B85" t="str">
            <v>SDH Hub</v>
          </cell>
        </row>
        <row r="86">
          <cell r="A86" t="str">
            <v>Site-01233</v>
          </cell>
          <cell r="B86" t="str">
            <v>SDH Hub</v>
          </cell>
        </row>
        <row r="87">
          <cell r="A87" t="str">
            <v>Site-00465</v>
          </cell>
          <cell r="B87" t="str">
            <v>SDH Hub</v>
          </cell>
        </row>
        <row r="88">
          <cell r="A88" t="str">
            <v>Cilandak Town Square</v>
          </cell>
          <cell r="B88" t="str">
            <v>SDH Hub</v>
          </cell>
        </row>
        <row r="89">
          <cell r="A89" t="str">
            <v>Site-01275</v>
          </cell>
          <cell r="B89" t="str">
            <v>SDH Hub</v>
          </cell>
        </row>
        <row r="90">
          <cell r="A90" t="str">
            <v>Site-00462</v>
          </cell>
          <cell r="B90" t="str">
            <v>SDH Hub</v>
          </cell>
        </row>
        <row r="91">
          <cell r="A91" t="str">
            <v>Site-01288</v>
          </cell>
          <cell r="B91" t="str">
            <v>SDH Hub</v>
          </cell>
        </row>
        <row r="92">
          <cell r="A92" t="str">
            <v>Site-01018</v>
          </cell>
          <cell r="B92" t="str">
            <v>SDH Hub</v>
          </cell>
        </row>
        <row r="93">
          <cell r="A93" t="str">
            <v>Site-01305</v>
          </cell>
          <cell r="B93" t="str">
            <v>SDH Hub</v>
          </cell>
        </row>
        <row r="94">
          <cell r="A94" t="str">
            <v>Site-01248</v>
          </cell>
          <cell r="B94" t="str">
            <v>SDH Hub</v>
          </cell>
        </row>
        <row r="95">
          <cell r="A95" t="str">
            <v>Site-01026</v>
          </cell>
          <cell r="B95" t="str">
            <v>SDH Hub</v>
          </cell>
        </row>
        <row r="96">
          <cell r="A96" t="str">
            <v>Site-01037</v>
          </cell>
          <cell r="B96" t="str">
            <v>SDH Hub</v>
          </cell>
        </row>
        <row r="97">
          <cell r="A97" t="str">
            <v>Site-01038</v>
          </cell>
          <cell r="B97" t="str">
            <v>SDH Hub</v>
          </cell>
        </row>
        <row r="98">
          <cell r="A98" t="str">
            <v>Site-01040</v>
          </cell>
          <cell r="B98" t="str">
            <v>SDH Hub</v>
          </cell>
        </row>
        <row r="99">
          <cell r="A99" t="str">
            <v>Site-01451</v>
          </cell>
          <cell r="B99" t="str">
            <v>SDH Hub</v>
          </cell>
        </row>
        <row r="100">
          <cell r="A100" t="str">
            <v>Site-01616</v>
          </cell>
          <cell r="B100" t="str">
            <v>SDH Hub</v>
          </cell>
        </row>
        <row r="101">
          <cell r="A101" t="str">
            <v>Site-01336</v>
          </cell>
          <cell r="B101" t="str">
            <v>SDH Hub</v>
          </cell>
        </row>
        <row r="102">
          <cell r="A102" t="str">
            <v>Site-00234</v>
          </cell>
          <cell r="B102" t="str">
            <v>SDH Hub</v>
          </cell>
        </row>
        <row r="103">
          <cell r="A103" t="str">
            <v>Site-01036</v>
          </cell>
          <cell r="B103" t="str">
            <v>SDH Hub</v>
          </cell>
        </row>
        <row r="104">
          <cell r="A104" t="str">
            <v>Site-01035</v>
          </cell>
          <cell r="B104" t="str">
            <v>SDH Hub</v>
          </cell>
        </row>
        <row r="105">
          <cell r="A105" t="str">
            <v>Site-00026</v>
          </cell>
          <cell r="B105" t="str">
            <v>SDH Hub</v>
          </cell>
        </row>
        <row r="106">
          <cell r="A106" t="str">
            <v>Site-00414</v>
          </cell>
          <cell r="B106" t="str">
            <v>SDH Hub</v>
          </cell>
        </row>
        <row r="107">
          <cell r="A107" t="str">
            <v>Site-00415 HC (Non Ring)</v>
          </cell>
          <cell r="B107" t="str">
            <v>SDH Hub</v>
          </cell>
        </row>
        <row r="108">
          <cell r="A108" t="str">
            <v>Site-00201</v>
          </cell>
          <cell r="B108" t="str">
            <v>SDH Hub</v>
          </cell>
        </row>
        <row r="109">
          <cell r="A109" t="str">
            <v>Site-00238</v>
          </cell>
          <cell r="B109" t="str">
            <v>SDH Hub</v>
          </cell>
        </row>
        <row r="110">
          <cell r="A110" t="str">
            <v>Site-00302</v>
          </cell>
          <cell r="B110" t="str">
            <v>SDH Hub</v>
          </cell>
        </row>
        <row r="111">
          <cell r="A111" t="str">
            <v>Site-00501</v>
          </cell>
          <cell r="B111" t="str">
            <v>SDH Hub</v>
          </cell>
        </row>
        <row r="112">
          <cell r="A112" t="str">
            <v>Site-00822</v>
          </cell>
          <cell r="B112" t="str">
            <v>SDH Hub</v>
          </cell>
        </row>
        <row r="113">
          <cell r="A113" t="str">
            <v>Site-00825</v>
          </cell>
          <cell r="B113" t="str">
            <v>SDH Hub</v>
          </cell>
        </row>
        <row r="114">
          <cell r="A114" t="str">
            <v>Site-00852</v>
          </cell>
          <cell r="B114" t="str">
            <v>SDH Hub</v>
          </cell>
        </row>
        <row r="115">
          <cell r="A115" t="str">
            <v>Site-00886</v>
          </cell>
          <cell r="B115" t="str">
            <v>SDH Hub</v>
          </cell>
        </row>
        <row r="116">
          <cell r="A116" t="str">
            <v>Site-01545</v>
          </cell>
          <cell r="B116" t="str">
            <v>SDH Hub</v>
          </cell>
        </row>
        <row r="117">
          <cell r="A117" t="str">
            <v>Site-01556</v>
          </cell>
          <cell r="B117" t="str">
            <v>SDH Hub</v>
          </cell>
        </row>
        <row r="118">
          <cell r="A118" t="str">
            <v>Site-01565</v>
          </cell>
          <cell r="B118" t="str">
            <v>SDH Hub</v>
          </cell>
        </row>
        <row r="119">
          <cell r="A119" t="str">
            <v>Site-01610</v>
          </cell>
          <cell r="B119" t="str">
            <v>SDH Hub</v>
          </cell>
        </row>
        <row r="120">
          <cell r="A120" t="str">
            <v>Site-00503 - Link HC Node (non-ring+link 2E1)</v>
          </cell>
          <cell r="B120" t="str">
            <v>SDH Hub</v>
          </cell>
        </row>
        <row r="121">
          <cell r="A121" t="str">
            <v>Site-00370</v>
          </cell>
          <cell r="B121" t="str">
            <v>SDH Hub</v>
          </cell>
        </row>
        <row r="122">
          <cell r="A122" t="str">
            <v>Site-00373</v>
          </cell>
          <cell r="B122" t="str">
            <v>SDH Hub</v>
          </cell>
        </row>
        <row r="123">
          <cell r="A123" t="str">
            <v>Site-00448</v>
          </cell>
          <cell r="B123" t="str">
            <v>SDH Hub</v>
          </cell>
        </row>
        <row r="124">
          <cell r="A124" t="str">
            <v>Site-00978</v>
          </cell>
          <cell r="B124" t="str">
            <v>SDH Hub</v>
          </cell>
        </row>
        <row r="125">
          <cell r="A125" t="str">
            <v>Site-01033</v>
          </cell>
          <cell r="B125" t="str">
            <v>SDH Hub</v>
          </cell>
        </row>
        <row r="126">
          <cell r="A126" t="str">
            <v>Site-01042</v>
          </cell>
          <cell r="B126" t="str">
            <v>SDH Hub</v>
          </cell>
        </row>
        <row r="127">
          <cell r="A127" t="str">
            <v>Site-01045</v>
          </cell>
          <cell r="B127" t="str">
            <v>SDH Hub</v>
          </cell>
        </row>
        <row r="128">
          <cell r="A128" t="str">
            <v>Site-01058</v>
          </cell>
          <cell r="B128" t="str">
            <v>SDH Hub</v>
          </cell>
        </row>
        <row r="129">
          <cell r="A129" t="str">
            <v>Site-01060</v>
          </cell>
          <cell r="B129" t="str">
            <v>SDH Hub</v>
          </cell>
        </row>
        <row r="130">
          <cell r="A130" t="str">
            <v>Site-01572</v>
          </cell>
          <cell r="B130" t="str">
            <v>SDH Hub</v>
          </cell>
        </row>
        <row r="131">
          <cell r="A131" t="str">
            <v>Site-01588</v>
          </cell>
          <cell r="B131" t="str">
            <v>SDH Hub</v>
          </cell>
        </row>
        <row r="132">
          <cell r="A132" t="str">
            <v>Site-01591</v>
          </cell>
          <cell r="B132" t="str">
            <v>SDH Hub</v>
          </cell>
        </row>
        <row r="133">
          <cell r="A133" t="str">
            <v>Site-01594</v>
          </cell>
          <cell r="B133" t="str">
            <v>SDH Hub</v>
          </cell>
        </row>
        <row r="134">
          <cell r="A134" t="str">
            <v>Site-00343</v>
          </cell>
          <cell r="B134" t="str">
            <v>SDH Hub</v>
          </cell>
        </row>
        <row r="135">
          <cell r="A135" t="str">
            <v>Site-00346</v>
          </cell>
          <cell r="B135" t="str">
            <v>SDH Hub</v>
          </cell>
        </row>
        <row r="136">
          <cell r="A136" t="str">
            <v>Site-00353</v>
          </cell>
          <cell r="B136" t="str">
            <v>SDH Hub</v>
          </cell>
        </row>
        <row r="137">
          <cell r="A137" t="str">
            <v>Site-00507</v>
          </cell>
          <cell r="B137" t="str">
            <v>SDH Hub</v>
          </cell>
        </row>
        <row r="138">
          <cell r="A138" t="str">
            <v>Site-00902</v>
          </cell>
          <cell r="B138" t="str">
            <v>SDH Hub</v>
          </cell>
        </row>
        <row r="139">
          <cell r="A139" t="str">
            <v>Site-00908</v>
          </cell>
          <cell r="B139" t="str">
            <v>SDH Hub</v>
          </cell>
        </row>
        <row r="140">
          <cell r="A140" t="str">
            <v>Site-00909</v>
          </cell>
          <cell r="B140" t="str">
            <v>SDH Hub</v>
          </cell>
        </row>
        <row r="141">
          <cell r="A141" t="str">
            <v>Site-00912</v>
          </cell>
          <cell r="B141" t="str">
            <v>SDH Hub</v>
          </cell>
        </row>
      </sheetData>
      <sheetData sheetId="5" refreshError="1"/>
      <sheetData sheetId="6" refreshError="1"/>
      <sheetData sheetId="7"/>
      <sheetData sheetId="8"/>
      <sheetData sheetId="9" refreshError="1"/>
      <sheetData sheetId="10" refreshError="1"/>
      <sheetData sheetId="1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pril2003"/>
      <sheetName val="Currency &amp; Site Names"/>
      <sheetName val="SMA4"/>
      <sheetName val="Factors"/>
      <sheetName val="Price_List"/>
      <sheetName val="General"/>
      <sheetName val="para"/>
      <sheetName val="install"/>
      <sheetName val="Calc. Base"/>
      <sheetName val="MNR6"/>
      <sheetName val="Discount Tables"/>
      <sheetName val="Verdi-Sce1"/>
      <sheetName val="Currency _ Site Names"/>
      <sheetName val="Calc_ Base"/>
      <sheetName val="Verdi_Sce1"/>
      <sheetName val="BS pricing"/>
      <sheetName val="SPMS Price Cal"/>
      <sheetName val="Input"/>
      <sheetName val="SP Input"/>
      <sheetName val="AAL2 Site List - All"/>
      <sheetName val="Site List"/>
      <sheetName val="Link List"/>
      <sheetName val="SDH Hub Site List - All"/>
      <sheetName val="analis"/>
      <sheetName val="Calc. Overview"/>
      <sheetName val="IPO BoQ"/>
      <sheetName val="Resource Costs"/>
      <sheetName val="Data"/>
      <sheetName val="Work Requirement"/>
      <sheetName val=" SST72~Shelter"/>
      <sheetName val="Sheet1"/>
      <sheetName val="SALES ITEMS"/>
      <sheetName val=" "/>
      <sheetName val="MSC Product Characteristics"/>
      <sheetName val="Contractual Terms(1)"/>
      <sheetName val="PlanFileNam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pacity Data"/>
      <sheetName val="MenuSheet"/>
      <sheetName val="Update notes"/>
      <sheetName val="SLA Scope"/>
      <sheetName val="Comments"/>
      <sheetName val="BOQ Input"/>
      <sheetName val="Financial Input"/>
      <sheetName val="Tools &amp; Non Salary Input"/>
      <sheetName val="Organisational Input"/>
      <sheetName val="Input"/>
      <sheetName val="SP Input"/>
      <sheetName val="NPO Input"/>
      <sheetName val="Transition Cost Input"/>
      <sheetName val="Network Director Office Result"/>
      <sheetName val="SNA Result"/>
      <sheetName val="NPO Result"/>
      <sheetName val="NBP Result"/>
      <sheetName val="SP Result"/>
      <sheetName val="Organisation Chart Result"/>
      <sheetName val="Calculations"/>
      <sheetName val="Manpower Summary"/>
      <sheetName val="Workforce allocation"/>
      <sheetName val="Total cost per year Result"/>
      <sheetName val="NFM Result"/>
      <sheetName val="Establish"/>
      <sheetName val="Transfer"/>
      <sheetName val="Asumsi"/>
      <sheetName val="Investasi"/>
      <sheetName val="Presentasi"/>
      <sheetName val="Perhitungan"/>
      <sheetName val="install"/>
      <sheetName val="para"/>
      <sheetName val="Price_List"/>
      <sheetName val="General"/>
      <sheetName val="Factors"/>
      <sheetName val="Discount Tables"/>
      <sheetName val="MNR6"/>
      <sheetName val="Currency &amp; Site Names"/>
      <sheetName val="Verdi-Sce1"/>
      <sheetName val="Calc. Base"/>
      <sheetName val="SMA4"/>
      <sheetName val="Data Validation"/>
      <sheetName val="analis"/>
    </sheetNames>
    <sheetDataSet>
      <sheetData sheetId="0">
        <row r="88">
          <cell r="H88">
            <v>511.67500000000001</v>
          </cell>
        </row>
      </sheetData>
      <sheetData sheetId="1">
        <row r="30">
          <cell r="H30">
            <v>25</v>
          </cell>
        </row>
      </sheetData>
      <sheetData sheetId="2">
        <row r="68">
          <cell r="B68">
            <v>1824</v>
          </cell>
        </row>
      </sheetData>
      <sheetData sheetId="3">
        <row r="68">
          <cell r="B68">
            <v>1824</v>
          </cell>
        </row>
      </sheetData>
      <sheetData sheetId="4"/>
      <sheetData sheetId="5"/>
      <sheetData sheetId="6" refreshError="1">
        <row r="68">
          <cell r="B68">
            <v>1824</v>
          </cell>
        </row>
      </sheetData>
      <sheetData sheetId="7">
        <row r="88">
          <cell r="H88">
            <v>511.67500000000001</v>
          </cell>
        </row>
      </sheetData>
      <sheetData sheetId="8">
        <row r="30">
          <cell r="H30">
            <v>25</v>
          </cell>
        </row>
      </sheetData>
      <sheetData sheetId="9" refreshError="1">
        <row r="88">
          <cell r="H88">
            <v>511.67500000000001</v>
          </cell>
          <cell r="M88">
            <v>2.8200000000000003</v>
          </cell>
          <cell r="R88">
            <v>15.36</v>
          </cell>
          <cell r="W88">
            <v>343.85</v>
          </cell>
          <cell r="AB88">
            <v>343.85</v>
          </cell>
          <cell r="AG88">
            <v>330.35</v>
          </cell>
          <cell r="AL88">
            <v>343.85</v>
          </cell>
          <cell r="AQ88">
            <v>343.85</v>
          </cell>
          <cell r="AV88">
            <v>343.85</v>
          </cell>
          <cell r="BA88">
            <v>343.85</v>
          </cell>
          <cell r="BF88">
            <v>343.85</v>
          </cell>
          <cell r="BK88">
            <v>5.7000000000000011</v>
          </cell>
          <cell r="BP88">
            <v>5.7000000000000011</v>
          </cell>
          <cell r="BU88">
            <v>5.7000000000000011</v>
          </cell>
          <cell r="BZ88">
            <v>1.9000000000000003E-2</v>
          </cell>
          <cell r="CE88">
            <v>4.0049999999999999</v>
          </cell>
          <cell r="CJ88">
            <v>4.0049999999999999</v>
          </cell>
          <cell r="CO88">
            <v>343.85</v>
          </cell>
          <cell r="CT88">
            <v>22.86</v>
          </cell>
          <cell r="CY88">
            <v>343.85</v>
          </cell>
        </row>
        <row r="89">
          <cell r="H89">
            <v>534.29999999999995</v>
          </cell>
          <cell r="M89">
            <v>10.219999999999999</v>
          </cell>
          <cell r="R89">
            <v>14.049999999999999</v>
          </cell>
          <cell r="W89">
            <v>62.35</v>
          </cell>
          <cell r="AB89">
            <v>62.35</v>
          </cell>
          <cell r="AG89">
            <v>62.35</v>
          </cell>
          <cell r="AL89">
            <v>62.35</v>
          </cell>
          <cell r="AQ89">
            <v>62.35</v>
          </cell>
          <cell r="AV89">
            <v>62.35</v>
          </cell>
          <cell r="BF89">
            <v>62.35</v>
          </cell>
          <cell r="BK89">
            <v>7.7</v>
          </cell>
          <cell r="BP89">
            <v>7.7</v>
          </cell>
          <cell r="BU89">
            <v>7.7</v>
          </cell>
          <cell r="BZ89">
            <v>2.5000000000000001E-2</v>
          </cell>
          <cell r="CE89">
            <v>2.34</v>
          </cell>
          <cell r="CJ89">
            <v>2.34</v>
          </cell>
          <cell r="CO89">
            <v>62.35</v>
          </cell>
          <cell r="CT89">
            <v>19.639999999999997</v>
          </cell>
          <cell r="CY89">
            <v>62.35</v>
          </cell>
        </row>
        <row r="90">
          <cell r="M90">
            <v>0.2</v>
          </cell>
          <cell r="R90">
            <v>10</v>
          </cell>
          <cell r="W90">
            <v>10</v>
          </cell>
          <cell r="AB90">
            <v>10</v>
          </cell>
          <cell r="AG90">
            <v>10</v>
          </cell>
          <cell r="AL90">
            <v>10</v>
          </cell>
          <cell r="AQ90">
            <v>10</v>
          </cell>
          <cell r="AV90">
            <v>10</v>
          </cell>
          <cell r="BA90">
            <v>10</v>
          </cell>
          <cell r="BF90">
            <v>10</v>
          </cell>
          <cell r="BK90">
            <v>1</v>
          </cell>
          <cell r="BP90">
            <v>1</v>
          </cell>
          <cell r="BU90">
            <v>1</v>
          </cell>
          <cell r="BZ90">
            <v>0</v>
          </cell>
          <cell r="CE90">
            <v>0</v>
          </cell>
          <cell r="CJ90">
            <v>0</v>
          </cell>
          <cell r="CO90">
            <v>10</v>
          </cell>
          <cell r="CT90">
            <v>0</v>
          </cell>
          <cell r="CY90">
            <v>10</v>
          </cell>
        </row>
        <row r="91">
          <cell r="H91">
            <v>0</v>
          </cell>
          <cell r="M91">
            <v>0</v>
          </cell>
          <cell r="R91">
            <v>0</v>
          </cell>
          <cell r="W91">
            <v>0</v>
          </cell>
          <cell r="AB91">
            <v>0</v>
          </cell>
          <cell r="AG91">
            <v>0</v>
          </cell>
          <cell r="AL91">
            <v>0</v>
          </cell>
          <cell r="AQ91">
            <v>0</v>
          </cell>
          <cell r="AV91">
            <v>0</v>
          </cell>
          <cell r="BA91">
            <v>0</v>
          </cell>
          <cell r="BF91">
            <v>0</v>
          </cell>
          <cell r="BK91">
            <v>0</v>
          </cell>
          <cell r="BP91">
            <v>0</v>
          </cell>
          <cell r="BU91">
            <v>0</v>
          </cell>
          <cell r="BZ91">
            <v>0</v>
          </cell>
          <cell r="CE91">
            <v>0</v>
          </cell>
          <cell r="CJ91">
            <v>0</v>
          </cell>
          <cell r="CO91">
            <v>0</v>
          </cell>
          <cell r="CT91">
            <v>0</v>
          </cell>
          <cell r="CY91">
            <v>0</v>
          </cell>
        </row>
        <row r="107">
          <cell r="H107">
            <v>1</v>
          </cell>
          <cell r="M107">
            <v>3</v>
          </cell>
          <cell r="R107">
            <v>2</v>
          </cell>
          <cell r="W107">
            <v>4</v>
          </cell>
          <cell r="AB107">
            <v>3</v>
          </cell>
          <cell r="AG107">
            <v>3</v>
          </cell>
          <cell r="AL107">
            <v>3</v>
          </cell>
          <cell r="AQ107">
            <v>3</v>
          </cell>
          <cell r="AV107">
            <v>3</v>
          </cell>
          <cell r="BA107">
            <v>3</v>
          </cell>
          <cell r="BF107">
            <v>4</v>
          </cell>
          <cell r="BK107">
            <v>4</v>
          </cell>
          <cell r="BP107">
            <v>3</v>
          </cell>
          <cell r="BU107">
            <v>3</v>
          </cell>
          <cell r="BZ107">
            <v>4</v>
          </cell>
          <cell r="CE107">
            <v>3</v>
          </cell>
          <cell r="CJ107">
            <v>3</v>
          </cell>
          <cell r="CO107">
            <v>3</v>
          </cell>
          <cell r="CT107">
            <v>4</v>
          </cell>
          <cell r="CY107">
            <v>4</v>
          </cell>
        </row>
        <row r="116">
          <cell r="H116">
            <v>2</v>
          </cell>
          <cell r="M116">
            <v>2</v>
          </cell>
          <cell r="R116">
            <v>2</v>
          </cell>
          <cell r="W116">
            <v>2</v>
          </cell>
          <cell r="AB116">
            <v>2</v>
          </cell>
          <cell r="AG116">
            <v>2</v>
          </cell>
          <cell r="AL116">
            <v>2</v>
          </cell>
          <cell r="AQ116">
            <v>2</v>
          </cell>
          <cell r="AV116">
            <v>2</v>
          </cell>
          <cell r="BF116">
            <v>2</v>
          </cell>
          <cell r="BK116">
            <v>2</v>
          </cell>
          <cell r="BP116">
            <v>2</v>
          </cell>
          <cell r="BU116">
            <v>2</v>
          </cell>
          <cell r="BZ116">
            <v>2</v>
          </cell>
          <cell r="CE116">
            <v>2</v>
          </cell>
          <cell r="CJ116">
            <v>2</v>
          </cell>
          <cell r="CO116">
            <v>2</v>
          </cell>
          <cell r="CT116">
            <v>1</v>
          </cell>
          <cell r="CY116">
            <v>2</v>
          </cell>
        </row>
      </sheetData>
      <sheetData sheetId="10" refreshError="1">
        <row r="30">
          <cell r="H30">
            <v>25</v>
          </cell>
          <cell r="M30">
            <v>25</v>
          </cell>
          <cell r="R30">
            <v>25</v>
          </cell>
          <cell r="W30">
            <v>10</v>
          </cell>
          <cell r="AB30">
            <v>25</v>
          </cell>
          <cell r="AG30">
            <v>25</v>
          </cell>
          <cell r="AL30">
            <v>25</v>
          </cell>
          <cell r="AQ30">
            <v>25</v>
          </cell>
          <cell r="AV30">
            <v>25</v>
          </cell>
          <cell r="BA30">
            <v>25</v>
          </cell>
          <cell r="BF30">
            <v>25</v>
          </cell>
          <cell r="BK30">
            <v>25</v>
          </cell>
          <cell r="BP30">
            <v>25</v>
          </cell>
          <cell r="BU30">
            <v>25</v>
          </cell>
          <cell r="BZ30">
            <v>25</v>
          </cell>
          <cell r="CE30">
            <v>25</v>
          </cell>
          <cell r="CJ30">
            <v>25</v>
          </cell>
          <cell r="CO30">
            <v>25</v>
          </cell>
          <cell r="CT30">
            <v>25</v>
          </cell>
          <cell r="CY30">
            <v>25</v>
          </cell>
        </row>
      </sheetData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BrittMarie_100105"/>
      <sheetName val="TP Others - DO NOT USE"/>
      <sheetName val="TP CDMA"/>
      <sheetName val="TP Database "/>
      <sheetName val="TP Database (Obsolete)"/>
      <sheetName val="EDA-BM 221204"/>
      <sheetName val="EDA PRODUCTS"/>
      <sheetName val="EDA PRODUCTS 2"/>
      <sheetName val="VR-Rev"/>
      <sheetName val="ML Master Price - 210904"/>
      <sheetName val="TP Database"/>
      <sheetName val="VR_Rev"/>
      <sheetName val="US indoor vs macro outdoor"/>
      <sheetName val="install"/>
      <sheetName val="para"/>
      <sheetName val="Hrg Dsr Equipm"/>
      <sheetName val="18723"/>
      <sheetName val="Param"/>
      <sheetName val="TP_Others_-_DO_NOT_USE"/>
      <sheetName val="TP_CDMA"/>
      <sheetName val="TP_Database"/>
      <sheetName val="EDA-BM_221204"/>
      <sheetName val="EDA_PRODUCTS"/>
      <sheetName val="EDA_PRODUCTS_2"/>
      <sheetName val="ML_Master_Price_-_210904"/>
      <sheetName val="TP_Database_"/>
      <sheetName val="TP_Database_(Obsolete)"/>
      <sheetName val="US_indoor_vs_macro_outdoor"/>
      <sheetName val="DataValidation"/>
      <sheetName val="Pipe"/>
      <sheetName val="DATA-BASE"/>
      <sheetName val="TP_Others_-_DO_NOT_USE1"/>
      <sheetName val="TP_CDMA1"/>
      <sheetName val="TP_Database1"/>
      <sheetName val="EDA-BM_2212041"/>
      <sheetName val="EDA_PRODUCTS1"/>
      <sheetName val="EDA_PRODUCTS_21"/>
      <sheetName val="ML_Master_Price_-_2109041"/>
      <sheetName val="TP_Database_1"/>
      <sheetName val="TP_Database_(Obsolete)1"/>
      <sheetName val="US_indoor_vs_macro_outdoor1"/>
      <sheetName val="Hrg_Dsr_Equipm"/>
      <sheetName val="SPMS Price Cal"/>
      <sheetName val="BOM"/>
      <sheetName val="Data"/>
      <sheetName val="Factors"/>
      <sheetName val="Discount Tables"/>
      <sheetName val="Internal Summary"/>
      <sheetName val="TP_Others_-_DO_NOT_USE2"/>
      <sheetName val="TP_CDMA2"/>
      <sheetName val="TP_Database2"/>
      <sheetName val="EDA-BM_2212042"/>
      <sheetName val="EDA_PRODUCTS2"/>
      <sheetName val="EDA_PRODUCTS_22"/>
      <sheetName val="ML_Master_Price_-_2109042"/>
      <sheetName val="TP_Database_2"/>
      <sheetName val="TP_Database_(Obsolete)2"/>
      <sheetName val="US_indoor_vs_macro_outdoor2"/>
      <sheetName val="Hrg_Dsr_Equipm1"/>
      <sheetName val="SPMS_Price_Cal"/>
      <sheetName val="Parameter"/>
      <sheetName val="Traffic_KBps"/>
      <sheetName val="Erlang_table"/>
      <sheetName val="Input"/>
      <sheetName val="SP Input"/>
      <sheetName val="Financial Input"/>
      <sheetName val="Antennas"/>
      <sheetName val="Parameters"/>
      <sheetName val="US"/>
      <sheetName val="Unit MA &amp; Install"/>
      <sheetName val="AN5 WPP"/>
      <sheetName val="Link Config KALTENG-KALSEL 2005"/>
      <sheetName val="KALBAR 2005 BOQ"/>
      <sheetName val="New 1B"/>
      <sheetName val="Add Config UM 10 K v1"/>
      <sheetName val="Cal."/>
      <sheetName val="Const"/>
      <sheetName val="Sheet1"/>
      <sheetName val="TP_Others_-_DO_NOT_USE4"/>
      <sheetName val="TP_CDMA4"/>
      <sheetName val="TP_Database4"/>
      <sheetName val="EDA-BM_2212044"/>
      <sheetName val="EDA_PRODUCTS4"/>
      <sheetName val="EDA_PRODUCTS_24"/>
      <sheetName val="ML_Master_Price_-_2109044"/>
      <sheetName val="TP_Database_4"/>
      <sheetName val="TP_Database_(Obsolete)4"/>
      <sheetName val="US_indoor_vs_macro_outdoor4"/>
      <sheetName val="Hrg_Dsr_Equipm3"/>
      <sheetName val="SPMS_Price_Cal2"/>
      <sheetName val="TP_Others_-_DO_NOT_USE3"/>
      <sheetName val="TP_CDMA3"/>
      <sheetName val="TP_Database3"/>
      <sheetName val="EDA-BM_2212043"/>
      <sheetName val="EDA_PRODUCTS3"/>
      <sheetName val="EDA_PRODUCTS_23"/>
      <sheetName val="ML_Master_Price_-_2109043"/>
      <sheetName val="TP_Database_3"/>
      <sheetName val="TP_Database_(Obsolete)3"/>
      <sheetName val="US_indoor_vs_macro_outdoor3"/>
      <sheetName val="Hrg_Dsr_Equipm2"/>
      <sheetName val="SPMS_Price_Cal1"/>
      <sheetName val="TP_Others_-_DO_NOT_USE5"/>
      <sheetName val="TP_CDMA5"/>
      <sheetName val="TP_Database5"/>
      <sheetName val="EDA-BM_2212045"/>
      <sheetName val="EDA_PRODUCTS5"/>
      <sheetName val="EDA_PRODUCTS_25"/>
      <sheetName val="ML_Master_Price_-_2109045"/>
      <sheetName val="TP_Database_5"/>
      <sheetName val="TP_Database_(Obsolete)5"/>
      <sheetName val="US_indoor_vs_macro_outdoor5"/>
      <sheetName val="Hrg_Dsr_Equipm4"/>
      <sheetName val="SPMS_Price_Cal3"/>
      <sheetName val="TP_Others_-_DO_NOT_USE6"/>
      <sheetName val="TP_CDMA6"/>
      <sheetName val="TP_Database6"/>
      <sheetName val="EDA-BM_2212046"/>
      <sheetName val="EDA_PRODUCTS6"/>
      <sheetName val="EDA_PRODUCTS_26"/>
      <sheetName val="ML_Master_Price_-_2109046"/>
      <sheetName val="TP_Database_6"/>
      <sheetName val="TP_Database_(Obsolete)6"/>
      <sheetName val="US_indoor_vs_macro_outdoor6"/>
      <sheetName val="Hrg_Dsr_Equipm5"/>
      <sheetName val="SPMS_Price_Cal4"/>
      <sheetName val="Draft RKAP 2010"/>
      <sheetName val="RESGABREV"/>
      <sheetName val="L4_Info"/>
      <sheetName val="BTS_L4_L5_1C"/>
      <sheetName val="Lamp 3 BTS_L4_L5_12 Site Bdg"/>
      <sheetName val="Lamp 2 BTS_L4_L5_New 6 Sites Bd"/>
      <sheetName val="Lamp 1 BTS_L4_L5_1_2C Bdg"/>
      <sheetName val="AN_EL_16_0_"/>
      <sheetName val="MSC_L5"/>
      <sheetName val="PriceListAP"/>
      <sheetName val="랙_기능별 물자"/>
      <sheetName val="GAB2003"/>
      <sheetName val="GABPRODAKUN"/>
      <sheetName val="AN_Input"/>
      <sheetName val="단가"/>
      <sheetName val="BYMHD_SBB"/>
      <sheetName val="Sheet2"/>
      <sheetName val="DATA_BASE"/>
      <sheetName val="TP DATABASE 2005 REV A.110105"/>
      <sheetName val="Inputs general"/>
      <sheetName val="G"/>
      <sheetName val="OH"/>
      <sheetName val="W1"/>
      <sheetName val="Changes"/>
      <sheetName val="Tracking"/>
      <sheetName val="IPIS"/>
      <sheetName val="Sum"/>
      <sheetName val="Inputs"/>
      <sheetName val="Sim"/>
      <sheetName val="TargetSVM"/>
      <sheetName val="ISIT  Cost summary"/>
      <sheetName val="analis"/>
      <sheetName val="MNR6"/>
      <sheetName val="Detail 200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B3" t="str">
            <v>4/NTM 201 201/2</v>
          </cell>
          <cell r="C3">
            <v>61</v>
          </cell>
        </row>
        <row r="4">
          <cell r="B4" t="str">
            <v>5/NTM 201 201/2</v>
          </cell>
          <cell r="C4">
            <v>4</v>
          </cell>
        </row>
        <row r="5">
          <cell r="B5" t="str">
            <v>6/NTM 201 230/42</v>
          </cell>
          <cell r="C5">
            <v>2.62</v>
          </cell>
        </row>
        <row r="6">
          <cell r="B6" t="str">
            <v>6/NTM 201 230/44</v>
          </cell>
          <cell r="C6">
            <v>2.99</v>
          </cell>
        </row>
        <row r="7">
          <cell r="B7" t="str">
            <v>BFL 119 123/1</v>
          </cell>
          <cell r="C7">
            <v>698.63</v>
          </cell>
        </row>
        <row r="8">
          <cell r="B8" t="str">
            <v>BFL 119 127/1</v>
          </cell>
          <cell r="C8">
            <v>953.58209717364093</v>
          </cell>
        </row>
        <row r="9">
          <cell r="B9" t="str">
            <v>BFL 119 142/1</v>
          </cell>
          <cell r="C9">
            <v>1884.7805252060571</v>
          </cell>
        </row>
        <row r="10">
          <cell r="B10" t="str">
            <v>BFL 119 143/1</v>
          </cell>
          <cell r="C10">
            <v>1850.95</v>
          </cell>
        </row>
        <row r="11">
          <cell r="B11" t="str">
            <v>BFL 510 107/1</v>
          </cell>
          <cell r="C11">
            <v>220.42503252799958</v>
          </cell>
        </row>
        <row r="12">
          <cell r="B12" t="str">
            <v>BGM 136 1001/2</v>
          </cell>
          <cell r="C12">
            <v>170.33</v>
          </cell>
        </row>
        <row r="13">
          <cell r="B13" t="str">
            <v>BMG 701 016/1</v>
          </cell>
          <cell r="C13">
            <v>304.68</v>
          </cell>
        </row>
        <row r="14">
          <cell r="B14" t="str">
            <v>BMG 701 018/1</v>
          </cell>
          <cell r="C14">
            <v>312.74714901650634</v>
          </cell>
        </row>
        <row r="15">
          <cell r="B15" t="str">
            <v>BMG 980 13/1</v>
          </cell>
          <cell r="C15">
            <v>666.60082954769905</v>
          </cell>
        </row>
        <row r="16">
          <cell r="B16" t="str">
            <v>BMK 508 004/1</v>
          </cell>
          <cell r="C16">
            <v>2073.91</v>
          </cell>
        </row>
        <row r="17">
          <cell r="B17" t="str">
            <v>BMK 508 004/2</v>
          </cell>
          <cell r="C17">
            <v>3096.32</v>
          </cell>
        </row>
        <row r="18">
          <cell r="B18" t="str">
            <v>BMK 508 006/21</v>
          </cell>
          <cell r="C18">
            <v>2676.52</v>
          </cell>
        </row>
        <row r="19">
          <cell r="B19" t="str">
            <v>BML 231 201/1</v>
          </cell>
          <cell r="C19">
            <v>284.3329846671939</v>
          </cell>
        </row>
        <row r="20">
          <cell r="B20" t="str">
            <v>BML 231 202/1</v>
          </cell>
          <cell r="C20">
            <v>364.19398121525785</v>
          </cell>
        </row>
        <row r="21">
          <cell r="B21" t="str">
            <v>BMP 903 021/1</v>
          </cell>
          <cell r="C21">
            <v>501.96</v>
          </cell>
        </row>
        <row r="22">
          <cell r="B22" t="str">
            <v>BOE 602 11/11</v>
          </cell>
          <cell r="C22">
            <v>523.08000000000004</v>
          </cell>
        </row>
        <row r="23">
          <cell r="B23" t="str">
            <v>BOE 602 14/1</v>
          </cell>
          <cell r="C23">
            <v>918.43763553333156</v>
          </cell>
        </row>
        <row r="24">
          <cell r="B24" t="str">
            <v>DMUX 270V</v>
          </cell>
          <cell r="C24">
            <v>4122</v>
          </cell>
        </row>
        <row r="25">
          <cell r="B25" t="str">
            <v>DMUX 279J</v>
          </cell>
          <cell r="C25">
            <v>290.5</v>
          </cell>
        </row>
        <row r="26">
          <cell r="B26" t="str">
            <v>DMUX 421P</v>
          </cell>
          <cell r="C26">
            <v>372</v>
          </cell>
        </row>
        <row r="27">
          <cell r="B27" t="str">
            <v>DMUX 489B</v>
          </cell>
          <cell r="C27">
            <v>733.67</v>
          </cell>
        </row>
        <row r="28">
          <cell r="B28" t="str">
            <v>FAB 102 426/42</v>
          </cell>
          <cell r="C28">
            <v>989.48</v>
          </cell>
        </row>
        <row r="29">
          <cell r="B29" t="str">
            <v>FAB 102 553/132</v>
          </cell>
          <cell r="C29">
            <v>126</v>
          </cell>
        </row>
        <row r="30">
          <cell r="B30" t="str">
            <v>FAB 102 553/135</v>
          </cell>
          <cell r="C30">
            <v>487</v>
          </cell>
        </row>
        <row r="31">
          <cell r="B31" t="str">
            <v>FAB 620 607/01</v>
          </cell>
          <cell r="C31">
            <v>7945.31</v>
          </cell>
        </row>
        <row r="32">
          <cell r="B32" t="str">
            <v>FAB 620 607/04</v>
          </cell>
          <cell r="C32">
            <v>8132.26</v>
          </cell>
        </row>
        <row r="33">
          <cell r="B33" t="str">
            <v>FAJ 119 01/4</v>
          </cell>
          <cell r="C33">
            <v>8384.42</v>
          </cell>
        </row>
        <row r="34">
          <cell r="B34" t="str">
            <v>FAJ 119 150/4</v>
          </cell>
          <cell r="C34">
            <v>67.479749999999996</v>
          </cell>
        </row>
        <row r="35">
          <cell r="B35" t="str">
            <v>FAJ 119 263/4</v>
          </cell>
          <cell r="C35">
            <v>185.13675000000001</v>
          </cell>
        </row>
        <row r="36">
          <cell r="B36" t="str">
            <v>FAJ 119 45/4</v>
          </cell>
          <cell r="C36">
            <v>2522.7044999999998</v>
          </cell>
        </row>
        <row r="37">
          <cell r="B37" t="str">
            <v>FAJ 119 61/4</v>
          </cell>
          <cell r="C37">
            <v>1674.8820000000001</v>
          </cell>
        </row>
        <row r="38">
          <cell r="B38" t="str">
            <v>FAJ 119 93/4</v>
          </cell>
          <cell r="C38">
            <v>3081.5752499999999</v>
          </cell>
        </row>
        <row r="39">
          <cell r="B39" t="str">
            <v>HRY 102 01/3</v>
          </cell>
          <cell r="C39">
            <v>812.43</v>
          </cell>
        </row>
        <row r="40">
          <cell r="B40" t="str">
            <v>HRY 102 02/3</v>
          </cell>
          <cell r="C40">
            <v>761.92055514452636</v>
          </cell>
        </row>
        <row r="41">
          <cell r="B41" t="str">
            <v>HRY 102 03/3</v>
          </cell>
          <cell r="C41">
            <v>791.00441360308173</v>
          </cell>
        </row>
        <row r="42">
          <cell r="B42" t="str">
            <v>HRY 102 04/3</v>
          </cell>
          <cell r="C42">
            <v>751.78</v>
          </cell>
        </row>
        <row r="43">
          <cell r="B43" t="str">
            <v>HRY 102 05/3</v>
          </cell>
          <cell r="C43">
            <v>760.77</v>
          </cell>
        </row>
        <row r="44">
          <cell r="B44" t="str">
            <v>HRY 102 06/3</v>
          </cell>
          <cell r="C44">
            <v>595.65</v>
          </cell>
        </row>
        <row r="45">
          <cell r="B45" t="str">
            <v>HRY 102 09/3</v>
          </cell>
          <cell r="C45">
            <v>550.28</v>
          </cell>
        </row>
        <row r="46">
          <cell r="B46" t="str">
            <v>KRC 131 1002/1</v>
          </cell>
          <cell r="C46">
            <v>2659.6423195652728</v>
          </cell>
        </row>
        <row r="47">
          <cell r="B47" t="str">
            <v>KRC 131 1003/1</v>
          </cell>
          <cell r="C47">
            <v>2812.7152588208282</v>
          </cell>
        </row>
        <row r="48">
          <cell r="B48" t="str">
            <v>KRC 131 47/15</v>
          </cell>
          <cell r="C48">
            <v>1243.21</v>
          </cell>
        </row>
        <row r="49">
          <cell r="B49" t="str">
            <v>KRC 131 48/15</v>
          </cell>
          <cell r="C49">
            <v>1301.161573358592</v>
          </cell>
        </row>
        <row r="50">
          <cell r="B50" t="str">
            <v>KRY 101 1856/1</v>
          </cell>
          <cell r="C50">
            <v>364.19398121525785</v>
          </cell>
        </row>
        <row r="51">
          <cell r="B51" t="str">
            <v>KRY 101 1873/1</v>
          </cell>
          <cell r="C51">
            <v>250.51</v>
          </cell>
        </row>
        <row r="52">
          <cell r="B52" t="str">
            <v>LZY 213 2010/1</v>
          </cell>
          <cell r="C52">
            <v>32</v>
          </cell>
        </row>
        <row r="53">
          <cell r="B53" t="str">
            <v>NDM 125 14/1</v>
          </cell>
          <cell r="C53">
            <v>34.770000000000003</v>
          </cell>
        </row>
        <row r="54">
          <cell r="B54" t="str">
            <v>NGT 211 04/2</v>
          </cell>
          <cell r="C54">
            <v>21.31</v>
          </cell>
        </row>
        <row r="55">
          <cell r="B55" t="str">
            <v>NGT 211 04/7</v>
          </cell>
          <cell r="C55">
            <v>14.58</v>
          </cell>
        </row>
        <row r="56">
          <cell r="B56" t="str">
            <v>NTM 197 0410/1</v>
          </cell>
          <cell r="C56">
            <v>480.78</v>
          </cell>
        </row>
        <row r="57">
          <cell r="B57" t="str">
            <v>NTM 197 0411/1</v>
          </cell>
          <cell r="C57">
            <v>130.6</v>
          </cell>
        </row>
        <row r="58">
          <cell r="B58" t="str">
            <v>NTM 197 0412/1</v>
          </cell>
          <cell r="C58">
            <v>1269.45</v>
          </cell>
        </row>
        <row r="59">
          <cell r="B59" t="str">
            <v>NTM 197 0413/1</v>
          </cell>
          <cell r="C59">
            <v>636.41999999999996</v>
          </cell>
        </row>
        <row r="60">
          <cell r="B60" t="str">
            <v>NTM 197 0414/1</v>
          </cell>
          <cell r="C60">
            <v>1335.5</v>
          </cell>
        </row>
        <row r="61">
          <cell r="B61" t="str">
            <v>NTM 197 0415/1</v>
          </cell>
          <cell r="C61">
            <v>482.96</v>
          </cell>
        </row>
        <row r="62">
          <cell r="B62" t="str">
            <v>NTM 197 0416/1</v>
          </cell>
          <cell r="C62">
            <v>1354.89</v>
          </cell>
        </row>
        <row r="63">
          <cell r="B63" t="str">
            <v>NTM 197 0417/1</v>
          </cell>
          <cell r="C63">
            <v>1713.95</v>
          </cell>
        </row>
        <row r="64">
          <cell r="B64" t="str">
            <v>NTM 197 0418/1</v>
          </cell>
          <cell r="C64">
            <v>1386.61</v>
          </cell>
        </row>
        <row r="65">
          <cell r="B65" t="str">
            <v>NTM 197 0421/1</v>
          </cell>
          <cell r="C65">
            <v>506.94</v>
          </cell>
        </row>
        <row r="66">
          <cell r="B66" t="str">
            <v>NTM 197 0422/1</v>
          </cell>
          <cell r="C66">
            <v>1515.35</v>
          </cell>
        </row>
        <row r="67">
          <cell r="B67" t="str">
            <v>NTM 197 0423/1</v>
          </cell>
          <cell r="C67">
            <v>580.53</v>
          </cell>
        </row>
        <row r="68">
          <cell r="B68" t="str">
            <v>NTM 201 207/1</v>
          </cell>
          <cell r="C68">
            <v>20</v>
          </cell>
        </row>
        <row r="69">
          <cell r="B69" t="str">
            <v>NTM 201 217/2</v>
          </cell>
          <cell r="C69">
            <v>205</v>
          </cell>
        </row>
        <row r="70">
          <cell r="B70" t="str">
            <v>NTM 201 257</v>
          </cell>
          <cell r="C70">
            <v>2</v>
          </cell>
        </row>
        <row r="71">
          <cell r="B71" t="str">
            <v>NTM 203 42/1</v>
          </cell>
          <cell r="C71">
            <v>321.55</v>
          </cell>
        </row>
        <row r="72">
          <cell r="B72" t="str">
            <v>NTM 203 43/1</v>
          </cell>
          <cell r="C72">
            <v>317.63</v>
          </cell>
        </row>
        <row r="73">
          <cell r="B73" t="str">
            <v>RA 070 1141/00</v>
          </cell>
          <cell r="C73">
            <v>2557.64</v>
          </cell>
        </row>
        <row r="74">
          <cell r="B74" t="str">
            <v>RA 070 1144/00</v>
          </cell>
          <cell r="C74">
            <v>2557.6424547584625</v>
          </cell>
        </row>
        <row r="75">
          <cell r="B75" t="str">
            <v>RA 131 1011/00</v>
          </cell>
          <cell r="C75">
            <v>3028.75</v>
          </cell>
        </row>
        <row r="76">
          <cell r="B76" t="str">
            <v>RA 131 1015/00</v>
          </cell>
          <cell r="C76">
            <v>3028.75</v>
          </cell>
        </row>
        <row r="77">
          <cell r="B77" t="str">
            <v>RA 231 1056/00</v>
          </cell>
          <cell r="C77">
            <v>3065.6682909406331</v>
          </cell>
        </row>
        <row r="78">
          <cell r="B78" t="str">
            <v>RA 231 1058/00</v>
          </cell>
          <cell r="C78">
            <v>3065.6682909406331</v>
          </cell>
        </row>
        <row r="79">
          <cell r="B79" t="str">
            <v>RA 231 1156/00</v>
          </cell>
          <cell r="C79">
            <v>2980.89</v>
          </cell>
        </row>
        <row r="80">
          <cell r="B80" t="str">
            <v>RA 231 1158/00</v>
          </cell>
          <cell r="C80">
            <v>2980.89</v>
          </cell>
        </row>
        <row r="81">
          <cell r="B81" t="str">
            <v>RA 232 1056/00</v>
          </cell>
          <cell r="C81">
            <v>3367.6046636222159</v>
          </cell>
        </row>
        <row r="82">
          <cell r="B82" t="str">
            <v>RA 232 1058/00</v>
          </cell>
          <cell r="C82">
            <v>3367.6046636222159</v>
          </cell>
        </row>
        <row r="83">
          <cell r="B83" t="str">
            <v>ROA 117 3839/22</v>
          </cell>
          <cell r="C83">
            <v>1500.75</v>
          </cell>
        </row>
        <row r="84">
          <cell r="B84" t="str">
            <v>RPM 113 3691/10000</v>
          </cell>
          <cell r="C84">
            <v>20.7</v>
          </cell>
        </row>
        <row r="85">
          <cell r="B85" t="str">
            <v>RPM 253 0655/160</v>
          </cell>
          <cell r="C85">
            <v>1115</v>
          </cell>
        </row>
        <row r="86">
          <cell r="B86" t="str">
            <v>RPM 253 0655/210</v>
          </cell>
          <cell r="C86">
            <v>1365</v>
          </cell>
        </row>
        <row r="87">
          <cell r="B87" t="str">
            <v>RPM 253 0655/250</v>
          </cell>
          <cell r="C87">
            <v>1565</v>
          </cell>
        </row>
        <row r="88">
          <cell r="B88" t="str">
            <v>RPM 253 0655/300</v>
          </cell>
          <cell r="C88">
            <v>1815</v>
          </cell>
        </row>
        <row r="89">
          <cell r="B89" t="str">
            <v>RPM 253 0655/600</v>
          </cell>
          <cell r="C89">
            <v>3315</v>
          </cell>
        </row>
        <row r="90">
          <cell r="B90" t="str">
            <v>RPM 513 1782/00310</v>
          </cell>
          <cell r="C90">
            <v>6</v>
          </cell>
        </row>
        <row r="91">
          <cell r="B91" t="str">
            <v>RPM 513 1782/00410</v>
          </cell>
          <cell r="C91">
            <v>7.0853482227429083</v>
          </cell>
        </row>
        <row r="92">
          <cell r="B92" t="str">
            <v>RPM 517 500/1</v>
          </cell>
          <cell r="C92">
            <v>26.17</v>
          </cell>
        </row>
        <row r="93">
          <cell r="B93" t="str">
            <v>RPM 517 6906/01</v>
          </cell>
          <cell r="C93">
            <v>10.66</v>
          </cell>
        </row>
        <row r="94">
          <cell r="B94" t="str">
            <v>SET 125 06/1</v>
          </cell>
          <cell r="C94">
            <v>0.93</v>
          </cell>
        </row>
        <row r="95">
          <cell r="B95" t="str">
            <v>SM 001 0802/00</v>
          </cell>
          <cell r="C95">
            <v>620.13674515906825</v>
          </cell>
        </row>
        <row r="96">
          <cell r="B96" t="str">
            <v>SXK 111 0323/1</v>
          </cell>
          <cell r="C96">
            <v>218.92</v>
          </cell>
        </row>
        <row r="97">
          <cell r="B97" t="str">
            <v>SXK 111 0340</v>
          </cell>
          <cell r="C97">
            <v>40.94</v>
          </cell>
        </row>
        <row r="98">
          <cell r="B98" t="str">
            <v>SXK 111 0401/1</v>
          </cell>
          <cell r="C98">
            <v>299.87</v>
          </cell>
        </row>
        <row r="99">
          <cell r="B99" t="str">
            <v>SXK 111 0402/1</v>
          </cell>
          <cell r="C99">
            <v>299.87</v>
          </cell>
        </row>
        <row r="100">
          <cell r="B100" t="str">
            <v>SXK 111 501/1</v>
          </cell>
          <cell r="C100">
            <v>365.86</v>
          </cell>
        </row>
        <row r="101">
          <cell r="B101" t="str">
            <v>SXK 111 509/1</v>
          </cell>
          <cell r="C101">
            <v>295.57</v>
          </cell>
        </row>
        <row r="102">
          <cell r="B102" t="str">
            <v>SXK 111 511/1</v>
          </cell>
          <cell r="C102">
            <v>31.78</v>
          </cell>
        </row>
        <row r="103">
          <cell r="B103" t="str">
            <v>SXK 111 534/2</v>
          </cell>
          <cell r="C103">
            <v>381.23</v>
          </cell>
        </row>
        <row r="104">
          <cell r="B104" t="str">
            <v>SXK 111 537/2</v>
          </cell>
          <cell r="C104">
            <v>66.180000000000007</v>
          </cell>
        </row>
        <row r="105">
          <cell r="B105" t="str">
            <v>SXK 111 537/3</v>
          </cell>
          <cell r="C105">
            <v>91.98</v>
          </cell>
        </row>
        <row r="106">
          <cell r="B106" t="str">
            <v>SXK 111 537/4</v>
          </cell>
          <cell r="C106">
            <v>89.74</v>
          </cell>
        </row>
        <row r="107">
          <cell r="B107" t="str">
            <v>SXK 111 574/1</v>
          </cell>
          <cell r="C107">
            <v>11.22</v>
          </cell>
        </row>
        <row r="108">
          <cell r="B108" t="str">
            <v>SXK 111 627/1</v>
          </cell>
          <cell r="C108">
            <v>49.35</v>
          </cell>
        </row>
        <row r="109">
          <cell r="B109" t="str">
            <v>TFL 424 02</v>
          </cell>
          <cell r="C109">
            <v>1.18</v>
          </cell>
        </row>
        <row r="110">
          <cell r="B110" t="str">
            <v>TFL 481 54</v>
          </cell>
          <cell r="C110">
            <v>1.1200000000000001</v>
          </cell>
        </row>
        <row r="111">
          <cell r="B111" t="str">
            <v>TZC 500 32</v>
          </cell>
          <cell r="C111">
            <v>1.37</v>
          </cell>
        </row>
        <row r="112">
          <cell r="B112" t="str">
            <v>TZC 500 32/500</v>
          </cell>
          <cell r="C112">
            <v>685.35</v>
          </cell>
        </row>
        <row r="113">
          <cell r="B113" t="str">
            <v>UFE 111 29/1</v>
          </cell>
          <cell r="C113">
            <v>1128.1475623134424</v>
          </cell>
        </row>
        <row r="114">
          <cell r="B114" t="str">
            <v>UKL 401 02/83</v>
          </cell>
          <cell r="C114">
            <v>2785.5</v>
          </cell>
        </row>
        <row r="115">
          <cell r="B115" t="str">
            <v>UKL 401 02/88</v>
          </cell>
          <cell r="C115">
            <v>2785.5</v>
          </cell>
        </row>
        <row r="116">
          <cell r="B116" t="str">
            <v>UKL 401 05/31</v>
          </cell>
          <cell r="C116">
            <v>2796</v>
          </cell>
        </row>
        <row r="117">
          <cell r="B117" t="str">
            <v>UKL 401 05/31HP</v>
          </cell>
          <cell r="C117">
            <v>2871</v>
          </cell>
        </row>
        <row r="118">
          <cell r="B118" t="str">
            <v>UKL 401 05/33</v>
          </cell>
          <cell r="C118">
            <v>2796</v>
          </cell>
        </row>
        <row r="119">
          <cell r="B119" t="str">
            <v>UKL 401 05/33HP</v>
          </cell>
          <cell r="C119">
            <v>2871</v>
          </cell>
        </row>
        <row r="120">
          <cell r="B120" t="str">
            <v>UKL 401 05/35HP</v>
          </cell>
          <cell r="C120">
            <v>2871</v>
          </cell>
        </row>
        <row r="121">
          <cell r="B121" t="str">
            <v>UKL 401 05/37</v>
          </cell>
          <cell r="C121">
            <v>2796</v>
          </cell>
        </row>
        <row r="122">
          <cell r="B122" t="str">
            <v>UKL 401 05/37HP</v>
          </cell>
          <cell r="C122">
            <v>2871</v>
          </cell>
        </row>
        <row r="123">
          <cell r="B123" t="str">
            <v>UKL 401 05/41HP</v>
          </cell>
          <cell r="C123">
            <v>2327.0300000000002</v>
          </cell>
        </row>
        <row r="124">
          <cell r="B124" t="str">
            <v>UKL 401 05/42HP</v>
          </cell>
          <cell r="C124">
            <v>2327.0300000000002</v>
          </cell>
        </row>
        <row r="125">
          <cell r="B125" t="str">
            <v>UKL 401 05/43HP</v>
          </cell>
          <cell r="C125">
            <v>2327.0300000000002</v>
          </cell>
        </row>
        <row r="126">
          <cell r="B126" t="str">
            <v>UKL 401 05/44HP</v>
          </cell>
          <cell r="C126">
            <v>2327.0300000000002</v>
          </cell>
        </row>
        <row r="127">
          <cell r="B127" t="str">
            <v>UKL 401 05/45HP</v>
          </cell>
          <cell r="C127">
            <v>2327.0300000000002</v>
          </cell>
        </row>
        <row r="128">
          <cell r="B128" t="str">
            <v>UKL 401 05/46HP</v>
          </cell>
          <cell r="C128">
            <v>2327.0300000000002</v>
          </cell>
        </row>
        <row r="129">
          <cell r="B129" t="str">
            <v>UKL 401 05/47HP</v>
          </cell>
          <cell r="C129">
            <v>2327.0300000000002</v>
          </cell>
        </row>
        <row r="130">
          <cell r="B130" t="str">
            <v>UKL 401 05/48HP</v>
          </cell>
          <cell r="C130">
            <v>2327.0300000000002</v>
          </cell>
        </row>
        <row r="131">
          <cell r="B131" t="str">
            <v>UKL 401 06/81</v>
          </cell>
          <cell r="C131">
            <v>2890.5</v>
          </cell>
        </row>
        <row r="132">
          <cell r="B132" t="str">
            <v>UKL 401 06/81HP</v>
          </cell>
          <cell r="C132">
            <v>2890.5</v>
          </cell>
        </row>
        <row r="133">
          <cell r="B133" t="str">
            <v>UKL 401 06/82</v>
          </cell>
          <cell r="C133">
            <v>2890.5</v>
          </cell>
        </row>
        <row r="134">
          <cell r="B134" t="str">
            <v>UKL 401 06/83</v>
          </cell>
          <cell r="C134">
            <v>2890.5</v>
          </cell>
        </row>
        <row r="135">
          <cell r="B135" t="str">
            <v>UKL 401 06/83HP</v>
          </cell>
          <cell r="C135">
            <v>2890.5</v>
          </cell>
        </row>
        <row r="136">
          <cell r="B136" t="str">
            <v>UKL 401 06/84</v>
          </cell>
          <cell r="C136">
            <v>2890.5</v>
          </cell>
        </row>
        <row r="137">
          <cell r="B137" t="str">
            <v>UKL 401 06/84HP</v>
          </cell>
          <cell r="C137">
            <v>2890.5</v>
          </cell>
        </row>
        <row r="138">
          <cell r="B138" t="str">
            <v>UKL 401 06/86</v>
          </cell>
          <cell r="C138">
            <v>2890.5</v>
          </cell>
        </row>
        <row r="139">
          <cell r="B139" t="str">
            <v>UKL 401 06/86HP</v>
          </cell>
          <cell r="C139">
            <v>2890.5</v>
          </cell>
        </row>
        <row r="140">
          <cell r="B140" t="str">
            <v>UKL 401 06/87</v>
          </cell>
          <cell r="C140">
            <v>2890.5</v>
          </cell>
        </row>
        <row r="141">
          <cell r="B141" t="str">
            <v>UKL 401 06/88</v>
          </cell>
          <cell r="C141">
            <v>2890.5</v>
          </cell>
        </row>
        <row r="142">
          <cell r="B142" t="str">
            <v>UKL 401 06/88HP</v>
          </cell>
          <cell r="C142">
            <v>2890.5</v>
          </cell>
        </row>
        <row r="143">
          <cell r="B143" t="str">
            <v>UKL 401 06/89</v>
          </cell>
          <cell r="C143">
            <v>2890.5</v>
          </cell>
        </row>
        <row r="144">
          <cell r="B144" t="str">
            <v>UKL 401 06/89HP</v>
          </cell>
          <cell r="C144">
            <v>2890.5</v>
          </cell>
        </row>
        <row r="145">
          <cell r="B145" t="str">
            <v>UKL 401 09/11HP</v>
          </cell>
          <cell r="C145">
            <v>2715</v>
          </cell>
        </row>
        <row r="146">
          <cell r="B146" t="str">
            <v>UKL 401 09/15HP</v>
          </cell>
          <cell r="C146">
            <v>2715</v>
          </cell>
        </row>
        <row r="147">
          <cell r="B147" t="str">
            <v>UKL 401 11/57HP</v>
          </cell>
          <cell r="C147">
            <v>3030</v>
          </cell>
        </row>
        <row r="148">
          <cell r="B148" t="str">
            <v>UKL 401 11/59HP</v>
          </cell>
          <cell r="C148">
            <v>3030</v>
          </cell>
        </row>
        <row r="149">
          <cell r="B149" t="str">
            <v>UKL 401 14/11HP</v>
          </cell>
          <cell r="C149">
            <v>2421.9</v>
          </cell>
        </row>
        <row r="150">
          <cell r="B150" t="str">
            <v>UKL 401 14/13HP</v>
          </cell>
          <cell r="C150">
            <v>2421.9</v>
          </cell>
        </row>
        <row r="151">
          <cell r="B151" t="str">
            <v>UKL 401 14/15HP</v>
          </cell>
          <cell r="C151">
            <v>2421.9</v>
          </cell>
        </row>
        <row r="152">
          <cell r="B152" t="str">
            <v>UKL 401 14/17HP</v>
          </cell>
          <cell r="C152">
            <v>2421.9</v>
          </cell>
        </row>
        <row r="153">
          <cell r="B153" t="str">
            <v>UKL 401 18/21HP</v>
          </cell>
          <cell r="C153">
            <v>2202</v>
          </cell>
        </row>
        <row r="154">
          <cell r="B154" t="str">
            <v>UKL 401 18/25HP</v>
          </cell>
          <cell r="C154">
            <v>2202</v>
          </cell>
        </row>
        <row r="155">
          <cell r="B155" t="str">
            <v>UPA 101 005/1</v>
          </cell>
          <cell r="C155">
            <v>177.79</v>
          </cell>
        </row>
        <row r="156">
          <cell r="B156" t="str">
            <v>UPA 101 010/1</v>
          </cell>
          <cell r="C156">
            <v>177.79</v>
          </cell>
        </row>
        <row r="157">
          <cell r="B157" t="str">
            <v>UPA 101 013/1</v>
          </cell>
          <cell r="C157">
            <v>240.6</v>
          </cell>
        </row>
        <row r="158">
          <cell r="B158" t="str">
            <v>UPA 101 015/1</v>
          </cell>
          <cell r="C158">
            <v>177.79</v>
          </cell>
        </row>
        <row r="159">
          <cell r="B159" t="str">
            <v>UPA 101 07/1</v>
          </cell>
          <cell r="C159">
            <v>139.5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 Requirement"/>
      <sheetName val="Resource Costs"/>
      <sheetName val="Quotation Form"/>
      <sheetName val="Service Description"/>
      <sheetName val="Data"/>
      <sheetName val="Constants"/>
      <sheetName val="Price_List"/>
      <sheetName val="install"/>
      <sheetName val="Factors"/>
      <sheetName val="Discount Tables"/>
      <sheetName val="para"/>
      <sheetName val="MNR6"/>
      <sheetName val="Currency &amp; Site Names"/>
      <sheetName val="Calc. Base"/>
      <sheetName val="SMA4"/>
      <sheetName val="Allowance"/>
      <sheetName val="Trainer"/>
      <sheetName val=" "/>
      <sheetName val="Sheet2"/>
      <sheetName val="Parameters"/>
      <sheetName val="tools&amp;equipment"/>
      <sheetName val="sa&amp;cw"/>
      <sheetName val="Classifications"/>
      <sheetName val="FAULTS"/>
      <sheetName val="Asumsi"/>
      <sheetName val="MSC Units"/>
      <sheetName val="COSY"/>
      <sheetName val="Summary"/>
      <sheetName val="SS 3 Yrs Scheme "/>
      <sheetName val="Drop List"/>
      <sheetName val="Micro"/>
      <sheetName val="SPRS breakdown pricing"/>
      <sheetName val="renewal"/>
      <sheetName val="WFMaas_DataSource"/>
      <sheetName val="Implementation"/>
    </sheetNames>
    <sheetDataSet>
      <sheetData sheetId="0">
        <row r="1">
          <cell r="G1" t="str">
            <v>Asia</v>
          </cell>
        </row>
      </sheetData>
      <sheetData sheetId="1"/>
      <sheetData sheetId="2"/>
      <sheetData sheetId="3"/>
      <sheetData sheetId="4" refreshError="1">
        <row r="1">
          <cell r="G1" t="str">
            <v>Asia</v>
          </cell>
          <cell r="J1" t="str">
            <v>Rest of Asia</v>
          </cell>
          <cell r="M1" t="str">
            <v>Indonesia</v>
          </cell>
        </row>
        <row r="4">
          <cell r="G4" t="str">
            <v>Asia</v>
          </cell>
          <cell r="H4">
            <v>2600</v>
          </cell>
          <cell r="J4" t="str">
            <v>Australia</v>
          </cell>
          <cell r="K4">
            <v>160</v>
          </cell>
          <cell r="M4" t="str">
            <v>Australia</v>
          </cell>
          <cell r="N4">
            <v>1</v>
          </cell>
          <cell r="O4" t="str">
            <v>$(AUD)</v>
          </cell>
          <cell r="P4">
            <v>70.8</v>
          </cell>
          <cell r="Q4">
            <v>70.8</v>
          </cell>
          <cell r="R4">
            <v>1</v>
          </cell>
        </row>
        <row r="5">
          <cell r="D5">
            <v>0.48</v>
          </cell>
          <cell r="G5" t="str">
            <v>ACT</v>
          </cell>
          <cell r="H5">
            <v>700</v>
          </cell>
          <cell r="J5" t="str">
            <v>Japan</v>
          </cell>
          <cell r="K5">
            <v>300</v>
          </cell>
          <cell r="M5" t="str">
            <v>Bangladesh</v>
          </cell>
          <cell r="N5">
            <v>3.3046770622365107E-2</v>
          </cell>
          <cell r="O5" t="str">
            <v>Taka (BDT)</v>
          </cell>
          <cell r="P5">
            <v>110</v>
          </cell>
          <cell r="Q5">
            <v>3893</v>
          </cell>
          <cell r="R5">
            <v>2</v>
          </cell>
        </row>
        <row r="6">
          <cell r="G6" t="str">
            <v>NSW</v>
          </cell>
          <cell r="H6">
            <v>700</v>
          </cell>
          <cell r="J6" t="str">
            <v>Rest of Asia</v>
          </cell>
          <cell r="K6">
            <v>250</v>
          </cell>
          <cell r="M6" t="str">
            <v>Cambodia</v>
          </cell>
          <cell r="N6">
            <v>4.6829633792263745E-4</v>
          </cell>
          <cell r="O6" t="str">
            <v>Riel (KHR)</v>
          </cell>
          <cell r="P6">
            <v>116.74627704411351</v>
          </cell>
          <cell r="Q6">
            <v>249300</v>
          </cell>
          <cell r="R6">
            <v>3</v>
          </cell>
        </row>
        <row r="7">
          <cell r="G7" t="str">
            <v>NT</v>
          </cell>
          <cell r="H7">
            <v>700</v>
          </cell>
          <cell r="M7" t="str">
            <v>China</v>
          </cell>
          <cell r="N7">
            <v>0.21696814907571568</v>
          </cell>
          <cell r="O7" t="str">
            <v>Yuan Renminbi (CNY)</v>
          </cell>
          <cell r="P7">
            <v>165</v>
          </cell>
          <cell r="Q7">
            <v>762</v>
          </cell>
          <cell r="R7">
            <v>4</v>
          </cell>
        </row>
        <row r="8">
          <cell r="B8">
            <v>21</v>
          </cell>
          <cell r="G8" t="str">
            <v>QLD</v>
          </cell>
          <cell r="H8">
            <v>700</v>
          </cell>
          <cell r="M8" t="str">
            <v>Hong Kong</v>
          </cell>
          <cell r="N8">
            <v>0.23026770265202601</v>
          </cell>
          <cell r="O8" t="str">
            <v>Hong Kong Dollar (HKD)</v>
          </cell>
          <cell r="P8">
            <v>200</v>
          </cell>
          <cell r="Q8">
            <v>911</v>
          </cell>
          <cell r="R8">
            <v>5</v>
          </cell>
        </row>
        <row r="9">
          <cell r="G9" t="str">
            <v>SA</v>
          </cell>
          <cell r="H9">
            <v>700</v>
          </cell>
          <cell r="M9" t="str">
            <v>India</v>
          </cell>
          <cell r="N9">
            <v>3.8419108566912365E-2</v>
          </cell>
          <cell r="O9" t="str">
            <v>Rupee (INR)</v>
          </cell>
          <cell r="P9">
            <v>78</v>
          </cell>
          <cell r="Q9">
            <v>2309</v>
          </cell>
          <cell r="R9">
            <v>6</v>
          </cell>
        </row>
        <row r="10">
          <cell r="G10" t="str">
            <v>TAS</v>
          </cell>
          <cell r="H10">
            <v>700</v>
          </cell>
          <cell r="M10" t="str">
            <v>Indonesia</v>
          </cell>
          <cell r="N10">
            <v>1.8856590243600209E-4</v>
          </cell>
          <cell r="O10" t="str">
            <v>Rupiah (IDR)</v>
          </cell>
          <cell r="P10">
            <v>90</v>
          </cell>
          <cell r="Q10">
            <v>444107</v>
          </cell>
          <cell r="R10">
            <v>7</v>
          </cell>
        </row>
        <row r="11">
          <cell r="G11" t="str">
            <v>WA</v>
          </cell>
          <cell r="H11">
            <v>1000</v>
          </cell>
          <cell r="M11" t="str">
            <v>Japan</v>
          </cell>
          <cell r="N11">
            <v>1.5487068297971196E-2</v>
          </cell>
          <cell r="O11" t="str">
            <v>Yen (JPY)</v>
          </cell>
          <cell r="P11">
            <v>221</v>
          </cell>
          <cell r="Q11">
            <v>15236</v>
          </cell>
          <cell r="R11">
            <v>8</v>
          </cell>
        </row>
        <row r="12">
          <cell r="M12" t="str">
            <v>Korea</v>
          </cell>
          <cell r="N12">
            <v>1.4125747403384932E-3</v>
          </cell>
          <cell r="O12" t="str">
            <v>Won (KRW)</v>
          </cell>
          <cell r="P12">
            <v>161.82032452895677</v>
          </cell>
          <cell r="Q12">
            <v>114557</v>
          </cell>
          <cell r="R12">
            <v>9</v>
          </cell>
        </row>
        <row r="13">
          <cell r="M13" t="str">
            <v>Laos</v>
          </cell>
          <cell r="N13">
            <v>2.3630369886090441E-4</v>
          </cell>
          <cell r="O13" t="str">
            <v>Kip (LAK)</v>
          </cell>
          <cell r="P13">
            <v>68.312799999999996</v>
          </cell>
          <cell r="Q13">
            <v>289089</v>
          </cell>
          <cell r="R13">
            <v>10</v>
          </cell>
        </row>
        <row r="14">
          <cell r="M14" t="str">
            <v>Malaysia</v>
          </cell>
          <cell r="N14">
            <v>0.47259298266934019</v>
          </cell>
          <cell r="O14" t="str">
            <v>Ringgit (MYR)</v>
          </cell>
          <cell r="P14">
            <v>91.210445655182653</v>
          </cell>
          <cell r="Q14">
            <v>193</v>
          </cell>
          <cell r="R14">
            <v>11</v>
          </cell>
        </row>
        <row r="15">
          <cell r="M15" t="str">
            <v>Nepal</v>
          </cell>
          <cell r="N15">
            <v>2.4060936039157453E-2</v>
          </cell>
          <cell r="O15" t="str">
            <v>Rupee (NPR)</v>
          </cell>
          <cell r="P15">
            <v>85.608810427322211</v>
          </cell>
          <cell r="Q15">
            <v>3558</v>
          </cell>
          <cell r="R15">
            <v>12</v>
          </cell>
        </row>
        <row r="16">
          <cell r="C16">
            <v>2</v>
          </cell>
          <cell r="D16">
            <v>40</v>
          </cell>
          <cell r="M16" t="str">
            <v>New Caledonia</v>
          </cell>
          <cell r="N16">
            <v>1.439209832681577E-2</v>
          </cell>
          <cell r="O16" t="str">
            <v>French Pacific Francs (XPF)</v>
          </cell>
          <cell r="P16">
            <v>151.60636377467731</v>
          </cell>
          <cell r="Q16">
            <v>10534</v>
          </cell>
          <cell r="R16">
            <v>13</v>
          </cell>
        </row>
        <row r="17">
          <cell r="C17">
            <v>2</v>
          </cell>
          <cell r="D17">
            <v>40</v>
          </cell>
          <cell r="M17" t="str">
            <v>New Zealand</v>
          </cell>
          <cell r="N17">
            <v>0.78702001616763972</v>
          </cell>
          <cell r="O17" t="str">
            <v>Dollar (NZD)</v>
          </cell>
          <cell r="P17">
            <v>99.95154205329024</v>
          </cell>
          <cell r="Q17">
            <v>127</v>
          </cell>
          <cell r="R17">
            <v>14</v>
          </cell>
        </row>
        <row r="18">
          <cell r="M18" t="str">
            <v>Pakistan</v>
          </cell>
          <cell r="N18">
            <v>3.0702427684817651E-2</v>
          </cell>
          <cell r="O18" t="str">
            <v>Rupee (PKR)</v>
          </cell>
          <cell r="P18">
            <v>74.361279852628357</v>
          </cell>
          <cell r="Q18">
            <v>2422</v>
          </cell>
          <cell r="R18">
            <v>15</v>
          </cell>
        </row>
        <row r="19">
          <cell r="C19">
            <v>2</v>
          </cell>
          <cell r="M19" t="str">
            <v>Papua New Guinea</v>
          </cell>
          <cell r="N19">
            <v>0.58193184746734949</v>
          </cell>
          <cell r="O19" t="str">
            <v>Kina (PGK)</v>
          </cell>
          <cell r="P19">
            <v>77.978867560624835</v>
          </cell>
          <cell r="Q19">
            <v>134</v>
          </cell>
          <cell r="R19">
            <v>16</v>
          </cell>
        </row>
        <row r="20">
          <cell r="D20">
            <v>4.5</v>
          </cell>
          <cell r="M20" t="str">
            <v>Philippines</v>
          </cell>
          <cell r="N20">
            <v>3.5114120892901932E-2</v>
          </cell>
          <cell r="O20" t="str">
            <v>Peso (PHP)</v>
          </cell>
          <cell r="P20">
            <v>89.54100827689993</v>
          </cell>
          <cell r="Q20">
            <v>2550</v>
          </cell>
          <cell r="R20">
            <v>17</v>
          </cell>
        </row>
        <row r="21">
          <cell r="M21" t="str">
            <v>Singapore</v>
          </cell>
          <cell r="N21">
            <v>1.0379196531569068</v>
          </cell>
          <cell r="O21" t="str">
            <v>Dollar (SGD)</v>
          </cell>
          <cell r="P21">
            <v>135.96747456355479</v>
          </cell>
          <cell r="Q21">
            <v>131</v>
          </cell>
          <cell r="R21">
            <v>18</v>
          </cell>
        </row>
        <row r="22">
          <cell r="M22" t="str">
            <v>Soloman Islands</v>
          </cell>
          <cell r="N22">
            <v>0.34790215003528724</v>
          </cell>
          <cell r="O22" t="str">
            <v>Dollar (SBD)</v>
          </cell>
          <cell r="P22">
            <v>117.59092671192708</v>
          </cell>
          <cell r="Q22">
            <v>338</v>
          </cell>
          <cell r="R22">
            <v>19</v>
          </cell>
        </row>
        <row r="23">
          <cell r="M23" t="str">
            <v>Sri Lanka</v>
          </cell>
          <cell r="N23">
            <v>2.1718154205100041E-2</v>
          </cell>
          <cell r="O23" t="str">
            <v>Rupee (LKR)</v>
          </cell>
          <cell r="P23">
            <v>87.024643899835866</v>
          </cell>
          <cell r="Q23">
            <v>4007</v>
          </cell>
          <cell r="R23">
            <v>20</v>
          </cell>
        </row>
        <row r="24">
          <cell r="M24" t="str">
            <v>Sweden</v>
          </cell>
          <cell r="N24">
            <v>0.185</v>
          </cell>
          <cell r="O24" t="str">
            <v>Kroner (SEK)</v>
          </cell>
          <cell r="P24">
            <v>102</v>
          </cell>
          <cell r="Q24">
            <v>654</v>
          </cell>
          <cell r="R24">
            <v>21</v>
          </cell>
        </row>
        <row r="25">
          <cell r="M25" t="str">
            <v>Taiwan</v>
          </cell>
          <cell r="N25">
            <v>5.4426846430765161E-2</v>
          </cell>
          <cell r="O25" t="str">
            <v>Taiwan Dollor (TWD)</v>
          </cell>
          <cell r="P25">
            <v>154.1912559383577</v>
          </cell>
          <cell r="Q25">
            <v>2833</v>
          </cell>
          <cell r="R25">
            <v>22</v>
          </cell>
        </row>
        <row r="26">
          <cell r="M26" t="str">
            <v>Thailand</v>
          </cell>
          <cell r="N26">
            <v>4.1480252436964835E-2</v>
          </cell>
          <cell r="O26" t="str">
            <v>Baht (THB)</v>
          </cell>
          <cell r="P26">
            <v>85.988563301828108</v>
          </cell>
          <cell r="Q26">
            <v>2073</v>
          </cell>
          <cell r="R26">
            <v>23</v>
          </cell>
        </row>
        <row r="27">
          <cell r="M27" t="str">
            <v>Tonga</v>
          </cell>
          <cell r="N27">
            <v>0.90835478780832157</v>
          </cell>
          <cell r="O27" t="str">
            <v>Pa'anga (TOP)</v>
          </cell>
          <cell r="P27">
            <v>106.27751017357362</v>
          </cell>
          <cell r="Q27">
            <v>117</v>
          </cell>
          <cell r="R27">
            <v>24</v>
          </cell>
        </row>
        <row r="28">
          <cell r="M28" t="str">
            <v>USA_Hawaii</v>
          </cell>
          <cell r="N28">
            <v>0.50860000000000005</v>
          </cell>
          <cell r="O28" t="str">
            <v>Dollar (USD)</v>
          </cell>
          <cell r="P28">
            <v>63.57500000000001</v>
          </cell>
          <cell r="Q28">
            <v>125</v>
          </cell>
          <cell r="R28">
            <v>25</v>
          </cell>
        </row>
        <row r="29">
          <cell r="M29" t="str">
            <v>USA-NYC</v>
          </cell>
          <cell r="N29">
            <v>0.50860000000000005</v>
          </cell>
          <cell r="O29" t="str">
            <v>Dollar (USD)</v>
          </cell>
          <cell r="P29">
            <v>68.1524</v>
          </cell>
          <cell r="Q29">
            <v>134</v>
          </cell>
          <cell r="R29">
            <v>26</v>
          </cell>
        </row>
        <row r="30">
          <cell r="M30" t="str">
            <v>USA-Elsewhere</v>
          </cell>
          <cell r="N30">
            <v>0.50860000000000005</v>
          </cell>
          <cell r="O30" t="str">
            <v>Dollar (USD)</v>
          </cell>
          <cell r="P30">
            <v>52.894400000000005</v>
          </cell>
          <cell r="Q30">
            <v>104</v>
          </cell>
          <cell r="R30">
            <v>27</v>
          </cell>
        </row>
        <row r="31">
          <cell r="M31" t="str">
            <v>United Kingdom</v>
          </cell>
          <cell r="N31">
            <v>2.7786</v>
          </cell>
          <cell r="O31" t="str">
            <v>Pound(GPD)</v>
          </cell>
          <cell r="P31">
            <v>197.28059999999999</v>
          </cell>
          <cell r="Q31">
            <v>71</v>
          </cell>
          <cell r="R31">
            <v>28</v>
          </cell>
        </row>
        <row r="32">
          <cell r="M32" t="str">
            <v>Vanuatu</v>
          </cell>
          <cell r="N32">
            <v>1.2614771897892431E-2</v>
          </cell>
          <cell r="O32" t="str">
            <v>Vatu (VUV)</v>
          </cell>
          <cell r="P32">
            <v>170.22373199016047</v>
          </cell>
          <cell r="Q32">
            <v>13494</v>
          </cell>
          <cell r="R32">
            <v>29</v>
          </cell>
        </row>
        <row r="33">
          <cell r="M33" t="str">
            <v>Vietnam</v>
          </cell>
          <cell r="N33">
            <v>1.2324768206323661E-4</v>
          </cell>
          <cell r="O33" t="str">
            <v>Dong (VND)</v>
          </cell>
          <cell r="P33">
            <v>109.65987161112891</v>
          </cell>
          <cell r="Q33">
            <v>889752</v>
          </cell>
          <cell r="R33">
            <v>30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Assumptions"/>
      <sheetName val="Inputs"/>
      <sheetName val="Cost Summary"/>
      <sheetName val="Design Costs"/>
      <sheetName val="Constants"/>
      <sheetName val="Inspection Record"/>
      <sheetName val="Standard T&amp;C's"/>
      <sheetName val="Client AJE"/>
      <sheetName val="ACC_NUM"/>
      <sheetName val="ANZA%20SBASI%20Network%20Design"/>
      <sheetName val="ANZA SBASI Network Design Costi"/>
    </sheetNames>
    <sheetDataSet>
      <sheetData sheetId="0"/>
      <sheetData sheetId="1"/>
      <sheetData sheetId="2"/>
      <sheetData sheetId="3"/>
      <sheetData sheetId="4"/>
      <sheetData sheetId="5" refreshError="1">
        <row r="10">
          <cell r="B10">
            <v>1</v>
          </cell>
        </row>
        <row r="20">
          <cell r="B20">
            <v>130</v>
          </cell>
        </row>
        <row r="27">
          <cell r="B27">
            <v>5</v>
          </cell>
        </row>
        <row r="28">
          <cell r="B28">
            <v>450</v>
          </cell>
        </row>
        <row r="29">
          <cell r="B29">
            <v>1500</v>
          </cell>
        </row>
        <row r="30">
          <cell r="B30">
            <v>260</v>
          </cell>
        </row>
        <row r="33">
          <cell r="B33">
            <v>38</v>
          </cell>
        </row>
        <row r="34">
          <cell r="B34">
            <v>150</v>
          </cell>
        </row>
        <row r="37">
          <cell r="B37">
            <v>0.75</v>
          </cell>
        </row>
        <row r="38">
          <cell r="B38">
            <v>0.4</v>
          </cell>
        </row>
        <row r="39">
          <cell r="B39">
            <v>2521</v>
          </cell>
        </row>
        <row r="42">
          <cell r="B42">
            <v>0.3</v>
          </cell>
        </row>
        <row r="43">
          <cell r="B43">
            <v>0</v>
          </cell>
        </row>
        <row r="44">
          <cell r="B44">
            <v>0.3</v>
          </cell>
        </row>
        <row r="45">
          <cell r="B45">
            <v>0.3</v>
          </cell>
        </row>
        <row r="46">
          <cell r="B46">
            <v>0.3</v>
          </cell>
        </row>
        <row r="48">
          <cell r="B48">
            <v>0.3</v>
          </cell>
        </row>
        <row r="49">
          <cell r="B49">
            <v>0</v>
          </cell>
        </row>
        <row r="50">
          <cell r="B50">
            <v>0.3</v>
          </cell>
        </row>
        <row r="51">
          <cell r="B51">
            <v>0.3</v>
          </cell>
        </row>
        <row r="56">
          <cell r="B56">
            <v>32</v>
          </cell>
        </row>
        <row r="57">
          <cell r="B57">
            <v>48</v>
          </cell>
        </row>
        <row r="58">
          <cell r="B58">
            <v>24</v>
          </cell>
        </row>
        <row r="59">
          <cell r="B59">
            <v>30</v>
          </cell>
        </row>
      </sheetData>
      <sheetData sheetId="6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OKASI"/>
      <sheetName val="1"/>
      <sheetName val="2"/>
      <sheetName val="3"/>
      <sheetName val="4"/>
      <sheetName val="5"/>
      <sheetName val="6"/>
      <sheetName val="SUMMARY2"/>
      <sheetName val="SUMMARY1"/>
      <sheetName val="NAMECODE"/>
      <sheetName val="AC"/>
      <sheetName val="BP1_23"/>
      <sheetName val="Data"/>
    </sheetNames>
    <sheetDataSet>
      <sheetData sheetId="0" refreshError="1">
        <row r="8">
          <cell r="E8">
            <v>100</v>
          </cell>
          <cell r="F8" t="str">
            <v>OVER HEAD - SITE</v>
          </cell>
        </row>
        <row r="9">
          <cell r="E9">
            <v>101</v>
          </cell>
          <cell r="F9" t="str">
            <v>Direct Labor</v>
          </cell>
        </row>
        <row r="10">
          <cell r="E10">
            <v>102</v>
          </cell>
          <cell r="F10" t="str">
            <v>Material Site</v>
          </cell>
        </row>
        <row r="11">
          <cell r="E11">
            <v>200</v>
          </cell>
          <cell r="F11" t="str">
            <v>PERSIAPAN</v>
          </cell>
        </row>
        <row r="12">
          <cell r="E12">
            <v>201</v>
          </cell>
          <cell r="F12" t="str">
            <v>Direct Labor</v>
          </cell>
        </row>
        <row r="13">
          <cell r="E13">
            <v>202</v>
          </cell>
          <cell r="F13" t="str">
            <v>Material Site</v>
          </cell>
        </row>
        <row r="14">
          <cell r="E14">
            <v>300</v>
          </cell>
          <cell r="F14" t="str">
            <v>TOWER FOUNDATION</v>
          </cell>
        </row>
        <row r="15">
          <cell r="E15">
            <v>301</v>
          </cell>
          <cell r="F15" t="str">
            <v>Direct Labor</v>
          </cell>
        </row>
        <row r="16">
          <cell r="E16">
            <v>302</v>
          </cell>
          <cell r="F16" t="str">
            <v>Material Site</v>
          </cell>
        </row>
        <row r="17">
          <cell r="E17">
            <v>400</v>
          </cell>
          <cell r="F17" t="str">
            <v>TOWER ERECTION (Material &amp; Work)</v>
          </cell>
        </row>
        <row r="18">
          <cell r="E18">
            <v>401</v>
          </cell>
          <cell r="F18" t="str">
            <v>Direct Labor</v>
          </cell>
        </row>
        <row r="19">
          <cell r="E19">
            <v>402</v>
          </cell>
          <cell r="F19" t="str">
            <v>Material Site</v>
          </cell>
        </row>
        <row r="20">
          <cell r="E20">
            <v>500</v>
          </cell>
          <cell r="F20" t="str">
            <v>SHELTER (Material &amp; Work)</v>
          </cell>
        </row>
        <row r="21">
          <cell r="E21">
            <v>501</v>
          </cell>
          <cell r="F21" t="str">
            <v>Direct Labor</v>
          </cell>
        </row>
        <row r="22">
          <cell r="E22">
            <v>502</v>
          </cell>
          <cell r="F22" t="str">
            <v>Material Site</v>
          </cell>
        </row>
        <row r="23">
          <cell r="E23">
            <v>600</v>
          </cell>
          <cell r="F23" t="str">
            <v>M E (Material &amp; Work)</v>
          </cell>
        </row>
        <row r="24">
          <cell r="E24">
            <v>601</v>
          </cell>
          <cell r="F24" t="str">
            <v>Direct Labor</v>
          </cell>
        </row>
        <row r="25">
          <cell r="E25">
            <v>602</v>
          </cell>
          <cell r="F25" t="str">
            <v>Material Site</v>
          </cell>
        </row>
        <row r="26">
          <cell r="E26">
            <v>700</v>
          </cell>
          <cell r="F26" t="str">
            <v>PAGAR &amp; HALAMAN</v>
          </cell>
        </row>
        <row r="27">
          <cell r="E27">
            <v>701</v>
          </cell>
          <cell r="F27" t="str">
            <v>Direct Labor</v>
          </cell>
        </row>
        <row r="28">
          <cell r="E28">
            <v>702</v>
          </cell>
          <cell r="F28" t="str">
            <v>Material Site</v>
          </cell>
        </row>
        <row r="29">
          <cell r="E29">
            <v>800</v>
          </cell>
          <cell r="F29" t="str">
            <v>P L N</v>
          </cell>
        </row>
        <row r="30">
          <cell r="E30">
            <v>801</v>
          </cell>
          <cell r="F30" t="str">
            <v>Direct Labor</v>
          </cell>
        </row>
        <row r="31">
          <cell r="E31">
            <v>802</v>
          </cell>
          <cell r="F31" t="str">
            <v>Material Site</v>
          </cell>
        </row>
        <row r="32">
          <cell r="E32">
            <v>900</v>
          </cell>
          <cell r="F32" t="str">
            <v>OVER HEAD - AREA OFFICE</v>
          </cell>
        </row>
        <row r="33">
          <cell r="E33">
            <v>901</v>
          </cell>
          <cell r="F33" t="str">
            <v>Direct Labor</v>
          </cell>
        </row>
        <row r="34">
          <cell r="E34">
            <v>902</v>
          </cell>
          <cell r="F34" t="str">
            <v>Material Site</v>
          </cell>
        </row>
        <row r="35">
          <cell r="E35">
            <v>1000</v>
          </cell>
          <cell r="F35" t="str">
            <v>OVER HEAD AREA OFFICE</v>
          </cell>
        </row>
        <row r="36">
          <cell r="E36">
            <v>1001</v>
          </cell>
          <cell r="F36" t="str">
            <v>Direct Labor</v>
          </cell>
        </row>
        <row r="37">
          <cell r="E37">
            <v>1002</v>
          </cell>
          <cell r="F37" t="str">
            <v>Material Site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"/>
      <sheetName val="Configuration"/>
      <sheetName val="Revisions"/>
      <sheetName val="DATA-BASE"/>
      <sheetName val="COVER (General)"/>
      <sheetName val="Index- General site docs"/>
      <sheetName val="COVER (C)"/>
      <sheetName val="LIST OF HEADINGS (C)"/>
      <sheetName val="DOCUMENT LIST (C)"/>
      <sheetName val="RBS, CONFIGURATION DATA"/>
      <sheetName val="TRM, CONFIGURATION DATA"/>
      <sheetName val="SITUATION PLAN"/>
      <sheetName val="TRM, PLANT SPECIFICATION"/>
      <sheetName val="PLANT SPECIFICATION"/>
      <sheetName val="ALARM ALLOCATION TABLE"/>
      <sheetName val="RBS, PRODUCT LIST C"/>
      <sheetName val="TRM, PRODUCT LIST"/>
      <sheetName val="DF and DDF labels"/>
      <sheetName val="TEST CHECK LIST (Inst.)"/>
      <sheetName val="COVER (Inst)"/>
      <sheetName val="LIST OF HEADINGS (Inst.)"/>
      <sheetName val="DOCUMENT LIST (Inst.)"/>
      <sheetName val="CHECK LIST (Inst.) Internal"/>
      <sheetName val="CHECK LIST (Inst.) External"/>
      <sheetName val="Front"/>
      <sheetName val="Back"/>
      <sheetName val="macro's"/>
      <sheetName val="LIST OF HEADINGS (Invt.)"/>
      <sheetName val="DOCUMENT LIST (Invt.)"/>
      <sheetName val="GENERAL INFORMATION"/>
      <sheetName val="General Information."/>
      <sheetName val="INSTALLATION INSTR."/>
      <sheetName val="Index original"/>
      <sheetName val="CONTENTS LIST (Inst.)"/>
      <sheetName val="DATA_BASE"/>
      <sheetName val="1.1 Deal characteristics"/>
      <sheetName val="Calculations"/>
      <sheetName val="4.1 Applications"/>
      <sheetName val="Calculations 1"/>
      <sheetName val="3.2 Contr, lic and assets scen"/>
      <sheetName val="2.2 Staff scen &amp; central costs"/>
      <sheetName val="Table of contents"/>
      <sheetName val="3.1 Costs and key ratios"/>
      <sheetName val="2.1 Day 1 top down"/>
      <sheetName val="4.5 Voice"/>
      <sheetName val="4.3 Workplace and infra"/>
      <sheetName val="Support sheet"/>
      <sheetName val="Introduction"/>
      <sheetName val="4.2 MSDP"/>
      <sheetName val="4.4 WAN"/>
      <sheetName val="2.3 To Be 2 top down"/>
      <sheetName val="Status"/>
      <sheetName val="LOKASI"/>
      <sheetName val="PBR 056, Bangkinang (UpGrade An"/>
      <sheetName val="ALL"/>
      <sheetName val="analisa"/>
      <sheetName val="harga"/>
      <sheetName val="bobot"/>
      <sheetName val="NMS Configuration"/>
      <sheetName val="Constants"/>
      <sheetName val="Site List"/>
      <sheetName val="Link List"/>
      <sheetName val="SDH Hub Site List - All"/>
      <sheetName val="AAL2 Site List - All"/>
      <sheetName val="Products"/>
      <sheetName val="Sheet1"/>
      <sheetName val="Baseline"/>
      <sheetName val="Summary SITAC"/>
      <sheetName val=" "/>
      <sheetName val="Contractual Terms(1)"/>
      <sheetName val="dropdown"/>
      <sheetName val="Standard"/>
      <sheetName val="list"/>
      <sheetName val="install"/>
      <sheetName val="Factors"/>
      <sheetName val="para"/>
      <sheetName val="MNR6"/>
      <sheetName val="Currency &amp; Site Names"/>
      <sheetName val="Calc. Base"/>
    </sheetNames>
    <sheetDataSet>
      <sheetData sheetId="0" refreshError="1">
        <row r="10">
          <cell r="B10" t="str">
            <v>PBR056</v>
          </cell>
        </row>
        <row r="13">
          <cell r="B13" t="str">
            <v>BANGKINANG</v>
          </cell>
        </row>
        <row r="14">
          <cell r="B14" t="str">
            <v>(UPGRADE ANTENNA)</v>
          </cell>
        </row>
        <row r="17">
          <cell r="B17" t="str">
            <v>Kabupaten Kampar, Riau</v>
          </cell>
        </row>
        <row r="31">
          <cell r="B31" t="str">
            <v>GSM 900 PROJECT</v>
          </cell>
        </row>
        <row r="37">
          <cell r="B37" t="str">
            <v>GSM 900</v>
          </cell>
        </row>
        <row r="38">
          <cell r="B38" t="str">
            <v>RBS 2202</v>
          </cell>
        </row>
      </sheetData>
      <sheetData sheetId="1">
        <row r="26">
          <cell r="B26" t="str">
            <v>PEKANBARU</v>
          </cell>
        </row>
      </sheetData>
      <sheetData sheetId="2">
        <row r="26">
          <cell r="B26" t="str">
            <v>PEKANBARU</v>
          </cell>
        </row>
      </sheetData>
      <sheetData sheetId="3" refreshError="1">
        <row r="26">
          <cell r="B26" t="str">
            <v>PEKANBARU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RAINING - MINILINK"/>
      <sheetName val="Parameter"/>
      <sheetName val="Sheet1"/>
      <sheetName val="RumusTB 1 bln"/>
      <sheetName val="NOPAT_VDF"/>
      <sheetName val="WACC_VDF"/>
      <sheetName val="Summary Page_VDF"/>
      <sheetName val="Invested capital_VDF"/>
    </sheetNames>
    <sheetDataSet>
      <sheetData sheetId="0">
        <row r="3">
          <cell r="C3">
            <v>37</v>
          </cell>
        </row>
      </sheetData>
      <sheetData sheetId="1" refreshError="1">
        <row r="3">
          <cell r="C3">
            <v>37</v>
          </cell>
        </row>
        <row r="23">
          <cell r="C23">
            <v>300</v>
          </cell>
        </row>
        <row r="26">
          <cell r="C26">
            <v>100</v>
          </cell>
        </row>
        <row r="28">
          <cell r="C28">
            <v>70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verview"/>
      <sheetName val="MVV Costs - Single Interface"/>
      <sheetName val="MVV Costs - Packet"/>
      <sheetName val="Data"/>
      <sheetName val="Parameter"/>
      <sheetName val="Bank Loan _stage 3_"/>
      <sheetName val="Bank Loan _Stage 2_"/>
      <sheetName val="Prices"/>
      <sheetName val="Control"/>
      <sheetName val="Antenna"/>
      <sheetName val="GSDC"/>
      <sheetName val="Inputs"/>
      <sheetName val="MVV Costs - Overview"/>
      <sheetName val="key data"/>
      <sheetName val="SPRS breakdown pricing"/>
      <sheetName val="ALL KD"/>
      <sheetName val="Sheet1"/>
      <sheetName val="Hotel Rates"/>
      <sheetName val="USD"/>
      <sheetName val="Erlang_table"/>
      <sheetName val="VR-Rev"/>
      <sheetName val="Sheet6"/>
      <sheetName val="DATA-BASE"/>
      <sheetName val="Price_List"/>
      <sheetName val="Input"/>
      <sheetName val="SP Input"/>
      <sheetName val="Financial Input"/>
      <sheetName val="Site List"/>
      <sheetName val="Link List"/>
      <sheetName val="SDH Hub Site List - All"/>
      <sheetName val="AAL2 Site List - All"/>
      <sheetName val="Project Summary"/>
      <sheetName val="Project Summary TE Only"/>
      <sheetName val="Help"/>
      <sheetName val="Expenses"/>
      <sheetName val="Calc. Overview"/>
    </sheetNames>
    <sheetDataSet>
      <sheetData sheetId="0" refreshError="1">
        <row r="26">
          <cell r="D26">
            <v>36</v>
          </cell>
        </row>
        <row r="28">
          <cell r="D28">
            <v>1000</v>
          </cell>
        </row>
        <row r="30">
          <cell r="D30">
            <v>38</v>
          </cell>
        </row>
      </sheetData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 refreshError="1"/>
      <sheetData sheetId="35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verview"/>
      <sheetName val="MVV Costs - Single Interface"/>
      <sheetName val="MVV ELS"/>
      <sheetName val="MVV ELS-2"/>
      <sheetName val="SI MMS MIEP"/>
      <sheetName val="SI PIPS Cost"/>
      <sheetName val="PIPS Data"/>
      <sheetName val="Parameters"/>
      <sheetName val="Data"/>
      <sheetName val="Input Log. Set-up"/>
      <sheetName val="Paths 233 &amp; 28 IBC from NTS"/>
      <sheetName val="tools&amp;equipment"/>
      <sheetName val="sa&amp;cw"/>
      <sheetName val="Discount Tables"/>
      <sheetName val="Curr, Site Names, Flex conf"/>
      <sheetName val="Sheet1"/>
      <sheetName val="DB"/>
      <sheetName val="Baseline"/>
      <sheetName val="Details"/>
      <sheetName val="Sheet2"/>
      <sheetName val="Summary SITAC"/>
      <sheetName val="Erlang_table"/>
      <sheetName val="BSC-East 2006 (1)"/>
      <sheetName val="BSC-East 2006 (2)"/>
      <sheetName val="BSC-East 2007 (1)"/>
      <sheetName val="BSC-East 2007 (2)"/>
      <sheetName val="BSC-East 2008 (1)"/>
      <sheetName val="BSC-East 2008 (2)"/>
      <sheetName val="BSC-East 2009 (1)"/>
      <sheetName val="BSC-East 2009 (2)"/>
      <sheetName val="East-2009 (1)"/>
      <sheetName val="East-2009 (2)"/>
      <sheetName val="BSC-West 2006"/>
      <sheetName val="BSC-West 2007"/>
      <sheetName val="BSC-West 2008"/>
      <sheetName val="BSC-West 2009"/>
      <sheetName val="West-2009"/>
      <sheetName val="Advanced"/>
      <sheetName val="VR-Rev"/>
      <sheetName val="nms configuration"/>
      <sheetName val="Calc. Overview"/>
    </sheetNames>
    <sheetDataSet>
      <sheetData sheetId="0">
        <row r="2">
          <cell r="B2" t="str">
            <v>Afghanistan</v>
          </cell>
        </row>
      </sheetData>
      <sheetData sheetId="1"/>
      <sheetData sheetId="2"/>
      <sheetData sheetId="3"/>
      <sheetData sheetId="4"/>
      <sheetData sheetId="5"/>
      <sheetData sheetId="6">
        <row r="2">
          <cell r="B2" t="str">
            <v>Afghanistan</v>
          </cell>
        </row>
      </sheetData>
      <sheetData sheetId="7">
        <row r="2">
          <cell r="B2" t="str">
            <v>Afghanistan</v>
          </cell>
        </row>
      </sheetData>
      <sheetData sheetId="8" refreshError="1">
        <row r="2">
          <cell r="B2" t="str">
            <v>Afghanistan</v>
          </cell>
          <cell r="C2">
            <v>41</v>
          </cell>
          <cell r="D2">
            <v>100</v>
          </cell>
        </row>
        <row r="3">
          <cell r="B3" t="str">
            <v>Albania</v>
          </cell>
          <cell r="C3">
            <v>26</v>
          </cell>
          <cell r="D3">
            <v>80</v>
          </cell>
        </row>
        <row r="4">
          <cell r="B4" t="str">
            <v>Algeria</v>
          </cell>
          <cell r="C4">
            <v>38</v>
          </cell>
          <cell r="D4">
            <v>70</v>
          </cell>
        </row>
        <row r="5">
          <cell r="B5" t="str">
            <v>Andorra</v>
          </cell>
          <cell r="C5">
            <v>32</v>
          </cell>
          <cell r="D5">
            <v>110</v>
          </cell>
        </row>
        <row r="6">
          <cell r="B6" t="str">
            <v>Angola</v>
          </cell>
          <cell r="C6">
            <v>41</v>
          </cell>
          <cell r="D6">
            <v>110</v>
          </cell>
        </row>
        <row r="7">
          <cell r="B7" t="str">
            <v>Argentina</v>
          </cell>
          <cell r="C7">
            <v>63</v>
          </cell>
          <cell r="D7">
            <v>150</v>
          </cell>
        </row>
        <row r="8">
          <cell r="B8" t="str">
            <v>Armenia</v>
          </cell>
          <cell r="C8">
            <v>22</v>
          </cell>
          <cell r="D8">
            <v>80</v>
          </cell>
        </row>
        <row r="9">
          <cell r="B9" t="str">
            <v>Australia</v>
          </cell>
          <cell r="C9">
            <v>41</v>
          </cell>
          <cell r="D9">
            <v>110</v>
          </cell>
        </row>
        <row r="10">
          <cell r="B10" t="str">
            <v>Austria</v>
          </cell>
          <cell r="C10">
            <v>35</v>
          </cell>
          <cell r="D10">
            <v>90</v>
          </cell>
        </row>
        <row r="11">
          <cell r="B11" t="str">
            <v>Austria - Vienna</v>
          </cell>
          <cell r="C11">
            <v>38</v>
          </cell>
          <cell r="D11">
            <v>110</v>
          </cell>
        </row>
        <row r="12">
          <cell r="B12" t="str">
            <v>Azerbaijan</v>
          </cell>
          <cell r="C12">
            <v>32</v>
          </cell>
          <cell r="D12">
            <v>150</v>
          </cell>
        </row>
        <row r="13">
          <cell r="B13" t="str">
            <v>Bahamas</v>
          </cell>
          <cell r="C13">
            <v>41</v>
          </cell>
          <cell r="D13">
            <v>100</v>
          </cell>
        </row>
        <row r="14">
          <cell r="B14" t="str">
            <v>Bahrain</v>
          </cell>
          <cell r="C14">
            <v>53</v>
          </cell>
          <cell r="D14">
            <v>130</v>
          </cell>
        </row>
        <row r="15">
          <cell r="B15" t="str">
            <v>Bangladesh</v>
          </cell>
          <cell r="C15">
            <v>29</v>
          </cell>
          <cell r="D15">
            <v>140</v>
          </cell>
        </row>
        <row r="16">
          <cell r="B16" t="str">
            <v>Barbados</v>
          </cell>
          <cell r="C16">
            <v>41</v>
          </cell>
          <cell r="D16">
            <v>100</v>
          </cell>
        </row>
        <row r="17">
          <cell r="B17" t="str">
            <v>Belarus</v>
          </cell>
          <cell r="C17">
            <v>22</v>
          </cell>
          <cell r="D17">
            <v>90</v>
          </cell>
        </row>
        <row r="18">
          <cell r="B18" t="str">
            <v>Belgium</v>
          </cell>
          <cell r="C18">
            <v>41</v>
          </cell>
          <cell r="D18">
            <v>110</v>
          </cell>
        </row>
        <row r="19">
          <cell r="B19" t="str">
            <v>Benin</v>
          </cell>
          <cell r="C19">
            <v>29</v>
          </cell>
          <cell r="D19">
            <v>90</v>
          </cell>
        </row>
        <row r="20">
          <cell r="B20" t="str">
            <v>Bolivia</v>
          </cell>
          <cell r="C20">
            <v>29</v>
          </cell>
          <cell r="D20">
            <v>80</v>
          </cell>
        </row>
        <row r="21">
          <cell r="B21" t="str">
            <v>Bosnia And Herzegovina</v>
          </cell>
          <cell r="C21">
            <v>32</v>
          </cell>
          <cell r="D21">
            <v>110</v>
          </cell>
        </row>
        <row r="22">
          <cell r="B22" t="str">
            <v>Botswana</v>
          </cell>
          <cell r="C22">
            <v>29</v>
          </cell>
          <cell r="D22">
            <v>100</v>
          </cell>
        </row>
        <row r="23">
          <cell r="B23" t="str">
            <v>Brazil</v>
          </cell>
          <cell r="C23">
            <v>38</v>
          </cell>
          <cell r="D23">
            <v>90</v>
          </cell>
        </row>
        <row r="24">
          <cell r="B24" t="str">
            <v>Brazil - Rio De Janeiro</v>
          </cell>
          <cell r="C24">
            <v>47</v>
          </cell>
          <cell r="D24">
            <v>180</v>
          </cell>
        </row>
        <row r="25">
          <cell r="B25" t="str">
            <v>Brazil - Sao Paulo</v>
          </cell>
          <cell r="C25">
            <v>47</v>
          </cell>
          <cell r="D25">
            <v>110</v>
          </cell>
        </row>
        <row r="26">
          <cell r="B26" t="str">
            <v>Brunei Darussalam</v>
          </cell>
          <cell r="C26">
            <v>44</v>
          </cell>
          <cell r="D26">
            <v>110</v>
          </cell>
        </row>
        <row r="27">
          <cell r="B27" t="str">
            <v>Bulgaria</v>
          </cell>
          <cell r="C27">
            <v>22</v>
          </cell>
          <cell r="D27">
            <v>100</v>
          </cell>
        </row>
        <row r="28">
          <cell r="B28" t="str">
            <v>Burkina Faso</v>
          </cell>
          <cell r="C28">
            <v>29</v>
          </cell>
          <cell r="D28">
            <v>80</v>
          </cell>
        </row>
        <row r="29">
          <cell r="B29" t="str">
            <v>Burundi</v>
          </cell>
          <cell r="C29">
            <v>41</v>
          </cell>
          <cell r="D29">
            <v>130</v>
          </cell>
        </row>
        <row r="30">
          <cell r="B30" t="str">
            <v>Cambodia</v>
          </cell>
          <cell r="C30">
            <v>35</v>
          </cell>
          <cell r="D30">
            <v>70</v>
          </cell>
        </row>
        <row r="31">
          <cell r="B31" t="str">
            <v>Cameroon</v>
          </cell>
          <cell r="C31">
            <v>29</v>
          </cell>
          <cell r="D31">
            <v>80</v>
          </cell>
        </row>
        <row r="32">
          <cell r="B32" t="str">
            <v>Canada</v>
          </cell>
          <cell r="C32">
            <v>41</v>
          </cell>
          <cell r="D32">
            <v>110</v>
          </cell>
        </row>
        <row r="33">
          <cell r="B33" t="str">
            <v>Cape Verde</v>
          </cell>
          <cell r="C33">
            <v>41</v>
          </cell>
          <cell r="D33">
            <v>100</v>
          </cell>
        </row>
        <row r="34">
          <cell r="B34" t="str">
            <v>Central African Republic</v>
          </cell>
          <cell r="C34">
            <v>29</v>
          </cell>
          <cell r="D34">
            <v>70</v>
          </cell>
        </row>
        <row r="35">
          <cell r="B35" t="str">
            <v>Chad</v>
          </cell>
          <cell r="C35">
            <v>38</v>
          </cell>
          <cell r="D35">
            <v>120</v>
          </cell>
        </row>
        <row r="36">
          <cell r="B36" t="str">
            <v>Chile</v>
          </cell>
          <cell r="C36">
            <v>35</v>
          </cell>
          <cell r="D36">
            <v>90</v>
          </cell>
        </row>
        <row r="37">
          <cell r="B37" t="str">
            <v>China</v>
          </cell>
          <cell r="C37">
            <v>47</v>
          </cell>
          <cell r="D37">
            <v>130</v>
          </cell>
        </row>
        <row r="38">
          <cell r="B38" t="str">
            <v>China - Beijing</v>
          </cell>
          <cell r="C38">
            <v>50</v>
          </cell>
          <cell r="D38">
            <v>110</v>
          </cell>
        </row>
        <row r="39">
          <cell r="B39" t="str">
            <v>China - Hong Kong</v>
          </cell>
          <cell r="C39">
            <v>72</v>
          </cell>
          <cell r="D39">
            <v>200</v>
          </cell>
        </row>
        <row r="40">
          <cell r="B40" t="str">
            <v>China - Shanghai</v>
          </cell>
          <cell r="C40">
            <v>57</v>
          </cell>
          <cell r="D40">
            <v>150</v>
          </cell>
        </row>
        <row r="41">
          <cell r="B41" t="str">
            <v>Colombia</v>
          </cell>
          <cell r="C41">
            <v>26</v>
          </cell>
          <cell r="D41">
            <v>80</v>
          </cell>
        </row>
        <row r="42">
          <cell r="B42" t="str">
            <v>Comoros</v>
          </cell>
          <cell r="C42">
            <v>41</v>
          </cell>
          <cell r="D42">
            <v>100</v>
          </cell>
        </row>
        <row r="43">
          <cell r="B43" t="str">
            <v>Congo</v>
          </cell>
          <cell r="C43">
            <v>57</v>
          </cell>
          <cell r="D43">
            <v>150</v>
          </cell>
        </row>
        <row r="44">
          <cell r="B44" t="str">
            <v>Congo, The Democratic Republic Of The</v>
          </cell>
          <cell r="C44">
            <v>81</v>
          </cell>
          <cell r="D44">
            <v>160</v>
          </cell>
        </row>
        <row r="45">
          <cell r="B45" t="str">
            <v>Costa Rica</v>
          </cell>
          <cell r="C45">
            <v>35</v>
          </cell>
          <cell r="D45">
            <v>110</v>
          </cell>
        </row>
        <row r="46">
          <cell r="B46" t="str">
            <v>Cote D'ivoire</v>
          </cell>
          <cell r="C46">
            <v>35</v>
          </cell>
          <cell r="D46">
            <v>100</v>
          </cell>
        </row>
        <row r="47">
          <cell r="B47" t="str">
            <v>Croatia</v>
          </cell>
          <cell r="C47">
            <v>29</v>
          </cell>
          <cell r="D47">
            <v>80</v>
          </cell>
        </row>
        <row r="48">
          <cell r="B48" t="str">
            <v>Cuba</v>
          </cell>
          <cell r="C48">
            <v>41</v>
          </cell>
          <cell r="D48">
            <v>110</v>
          </cell>
        </row>
        <row r="49">
          <cell r="B49" t="str">
            <v>Cyprus</v>
          </cell>
          <cell r="C49">
            <v>32</v>
          </cell>
          <cell r="D49">
            <v>90</v>
          </cell>
        </row>
        <row r="50">
          <cell r="B50" t="str">
            <v>Czech Republic</v>
          </cell>
          <cell r="C50">
            <v>26</v>
          </cell>
          <cell r="D50">
            <v>110</v>
          </cell>
        </row>
        <row r="51">
          <cell r="B51" t="str">
            <v>Denmark</v>
          </cell>
          <cell r="C51">
            <v>47</v>
          </cell>
          <cell r="D51">
            <v>80</v>
          </cell>
        </row>
        <row r="52">
          <cell r="B52" t="str">
            <v>Denmark - Copenhagen</v>
          </cell>
          <cell r="C52">
            <v>50</v>
          </cell>
          <cell r="D52">
            <v>130</v>
          </cell>
        </row>
        <row r="53">
          <cell r="B53" t="str">
            <v>Djibouti</v>
          </cell>
          <cell r="C53">
            <v>50</v>
          </cell>
          <cell r="D53">
            <v>130</v>
          </cell>
        </row>
        <row r="54">
          <cell r="B54" t="str">
            <v>Dominican Republic</v>
          </cell>
          <cell r="C54">
            <v>38</v>
          </cell>
          <cell r="D54">
            <v>120</v>
          </cell>
        </row>
        <row r="55">
          <cell r="B55" t="str">
            <v>Ecuador</v>
          </cell>
          <cell r="C55">
            <v>26</v>
          </cell>
          <cell r="D55">
            <v>100</v>
          </cell>
        </row>
        <row r="56">
          <cell r="B56" t="str">
            <v>Egypt</v>
          </cell>
          <cell r="C56">
            <v>32</v>
          </cell>
          <cell r="D56">
            <v>110</v>
          </cell>
        </row>
        <row r="57">
          <cell r="B57" t="str">
            <v>El Salvador</v>
          </cell>
          <cell r="C57">
            <v>32</v>
          </cell>
          <cell r="D57">
            <v>130</v>
          </cell>
        </row>
        <row r="58">
          <cell r="B58" t="str">
            <v>Equatorial Guinea</v>
          </cell>
          <cell r="C58">
            <v>41</v>
          </cell>
          <cell r="D58">
            <v>100</v>
          </cell>
        </row>
        <row r="59">
          <cell r="B59" t="str">
            <v>Eritrea</v>
          </cell>
          <cell r="C59">
            <v>29</v>
          </cell>
          <cell r="D59">
            <v>100</v>
          </cell>
        </row>
        <row r="60">
          <cell r="B60" t="str">
            <v>Estonia</v>
          </cell>
          <cell r="C60">
            <v>35</v>
          </cell>
          <cell r="D60">
            <v>110</v>
          </cell>
        </row>
        <row r="61">
          <cell r="B61" t="str">
            <v>Ethiopia</v>
          </cell>
          <cell r="C61">
            <v>35</v>
          </cell>
          <cell r="D61">
            <v>160</v>
          </cell>
        </row>
        <row r="62">
          <cell r="B62" t="str">
            <v>Fiji</v>
          </cell>
          <cell r="C62">
            <v>32</v>
          </cell>
          <cell r="D62">
            <v>80</v>
          </cell>
        </row>
        <row r="63">
          <cell r="B63" t="str">
            <v>Finland</v>
          </cell>
          <cell r="C63">
            <v>41</v>
          </cell>
          <cell r="D63">
            <v>110</v>
          </cell>
        </row>
        <row r="64">
          <cell r="B64" t="str">
            <v>France</v>
          </cell>
          <cell r="C64">
            <v>41</v>
          </cell>
          <cell r="D64">
            <v>70</v>
          </cell>
        </row>
        <row r="65">
          <cell r="B65" t="str">
            <v>France - Bordeaux, Straßburg</v>
          </cell>
          <cell r="C65">
            <v>41</v>
          </cell>
          <cell r="D65">
            <v>90</v>
          </cell>
        </row>
        <row r="66">
          <cell r="B66" t="str">
            <v>France - Lyon</v>
          </cell>
          <cell r="C66">
            <v>41</v>
          </cell>
          <cell r="D66">
            <v>110</v>
          </cell>
        </row>
        <row r="67">
          <cell r="B67" t="str">
            <v>France - Paris</v>
          </cell>
          <cell r="C67">
            <v>50</v>
          </cell>
          <cell r="D67">
            <v>110</v>
          </cell>
        </row>
        <row r="68">
          <cell r="B68" t="str">
            <v>Gabon</v>
          </cell>
          <cell r="C68">
            <v>44</v>
          </cell>
          <cell r="D68">
            <v>110</v>
          </cell>
        </row>
        <row r="69">
          <cell r="B69" t="str">
            <v>Gambia</v>
          </cell>
          <cell r="C69">
            <v>41</v>
          </cell>
          <cell r="D69">
            <v>100</v>
          </cell>
        </row>
        <row r="70">
          <cell r="B70" t="str">
            <v>Georgia</v>
          </cell>
          <cell r="C70">
            <v>44</v>
          </cell>
          <cell r="D70">
            <v>180</v>
          </cell>
        </row>
        <row r="71">
          <cell r="B71" t="str">
            <v>Ghana</v>
          </cell>
          <cell r="C71">
            <v>32</v>
          </cell>
          <cell r="D71">
            <v>90</v>
          </cell>
        </row>
        <row r="72">
          <cell r="B72" t="str">
            <v>Greece</v>
          </cell>
          <cell r="C72">
            <v>32</v>
          </cell>
          <cell r="D72">
            <v>90</v>
          </cell>
        </row>
        <row r="73">
          <cell r="B73" t="str">
            <v>Guatemala</v>
          </cell>
          <cell r="C73">
            <v>35</v>
          </cell>
          <cell r="D73">
            <v>110</v>
          </cell>
        </row>
        <row r="74">
          <cell r="B74" t="str">
            <v>Guinea</v>
          </cell>
          <cell r="C74">
            <v>38</v>
          </cell>
          <cell r="D74">
            <v>110</v>
          </cell>
        </row>
        <row r="75">
          <cell r="B75" t="str">
            <v>Guinea-Bissau</v>
          </cell>
          <cell r="C75">
            <v>29</v>
          </cell>
          <cell r="D75">
            <v>90</v>
          </cell>
        </row>
        <row r="76">
          <cell r="B76" t="str">
            <v>Guyana</v>
          </cell>
          <cell r="C76">
            <v>41</v>
          </cell>
          <cell r="D76">
            <v>100</v>
          </cell>
        </row>
        <row r="77">
          <cell r="B77" t="str">
            <v>Haiti</v>
          </cell>
          <cell r="C77">
            <v>38</v>
          </cell>
          <cell r="D77">
            <v>110</v>
          </cell>
        </row>
        <row r="78">
          <cell r="B78" t="str">
            <v>Honduras</v>
          </cell>
          <cell r="C78">
            <v>32</v>
          </cell>
          <cell r="D78">
            <v>110</v>
          </cell>
        </row>
        <row r="79">
          <cell r="B79" t="str">
            <v>Hungary</v>
          </cell>
          <cell r="C79">
            <v>29</v>
          </cell>
          <cell r="D79">
            <v>110</v>
          </cell>
        </row>
        <row r="80">
          <cell r="B80" t="str">
            <v>Iceland</v>
          </cell>
          <cell r="C80">
            <v>53</v>
          </cell>
          <cell r="D80">
            <v>150</v>
          </cell>
        </row>
        <row r="81">
          <cell r="B81" t="str">
            <v>India</v>
          </cell>
          <cell r="C81">
            <v>29</v>
          </cell>
          <cell r="D81">
            <v>150</v>
          </cell>
        </row>
        <row r="82">
          <cell r="B82" t="str">
            <v>India - Bombay</v>
          </cell>
          <cell r="C82">
            <v>35</v>
          </cell>
          <cell r="D82">
            <v>200</v>
          </cell>
        </row>
        <row r="83">
          <cell r="B83" t="str">
            <v>India - New Delhi</v>
          </cell>
          <cell r="C83">
            <v>29</v>
          </cell>
          <cell r="D83">
            <v>180</v>
          </cell>
        </row>
        <row r="84">
          <cell r="B84" t="str">
            <v>Indonesia</v>
          </cell>
          <cell r="C84">
            <v>38</v>
          </cell>
          <cell r="D84">
            <v>140</v>
          </cell>
        </row>
        <row r="85">
          <cell r="B85" t="str">
            <v>Iran</v>
          </cell>
          <cell r="C85">
            <v>20</v>
          </cell>
          <cell r="D85">
            <v>130</v>
          </cell>
        </row>
        <row r="86">
          <cell r="B86" t="str">
            <v>Iraq</v>
          </cell>
          <cell r="C86">
            <v>41</v>
          </cell>
          <cell r="D86">
            <v>100</v>
          </cell>
        </row>
        <row r="87">
          <cell r="B87" t="str">
            <v>Ireland</v>
          </cell>
          <cell r="C87">
            <v>44</v>
          </cell>
          <cell r="D87">
            <v>110</v>
          </cell>
        </row>
        <row r="88">
          <cell r="B88" t="str">
            <v>Israel</v>
          </cell>
          <cell r="C88">
            <v>50</v>
          </cell>
          <cell r="D88">
            <v>160</v>
          </cell>
        </row>
        <row r="89">
          <cell r="B89" t="str">
            <v>Italia - Milan</v>
          </cell>
          <cell r="C89">
            <v>41</v>
          </cell>
          <cell r="D89">
            <v>140</v>
          </cell>
        </row>
        <row r="90">
          <cell r="B90" t="str">
            <v>Italy</v>
          </cell>
          <cell r="C90">
            <v>38</v>
          </cell>
          <cell r="D90">
            <v>110</v>
          </cell>
        </row>
        <row r="91">
          <cell r="B91" t="str">
            <v>Jamaica</v>
          </cell>
          <cell r="C91">
            <v>41</v>
          </cell>
          <cell r="D91">
            <v>130</v>
          </cell>
        </row>
        <row r="92">
          <cell r="B92" t="str">
            <v>Japan</v>
          </cell>
          <cell r="C92">
            <v>81</v>
          </cell>
          <cell r="D92">
            <v>150</v>
          </cell>
        </row>
        <row r="93">
          <cell r="B93" t="str">
            <v>Japan - Tokio</v>
          </cell>
          <cell r="C93">
            <v>81</v>
          </cell>
          <cell r="D93">
            <v>180</v>
          </cell>
        </row>
        <row r="94">
          <cell r="B94" t="str">
            <v>Jordan</v>
          </cell>
          <cell r="C94">
            <v>44</v>
          </cell>
          <cell r="D94">
            <v>110</v>
          </cell>
        </row>
        <row r="95">
          <cell r="B95" t="str">
            <v>Kazakhstan</v>
          </cell>
          <cell r="C95">
            <v>32</v>
          </cell>
          <cell r="D95">
            <v>100</v>
          </cell>
        </row>
        <row r="96">
          <cell r="B96" t="str">
            <v>Kenya</v>
          </cell>
          <cell r="C96">
            <v>38</v>
          </cell>
          <cell r="D96">
            <v>140</v>
          </cell>
        </row>
        <row r="97">
          <cell r="B97" t="str">
            <v>Korea, Democratic People's Republic Of</v>
          </cell>
          <cell r="C97">
            <v>59</v>
          </cell>
          <cell r="D97">
            <v>110</v>
          </cell>
        </row>
        <row r="98">
          <cell r="B98" t="str">
            <v>Korea, Republic Of</v>
          </cell>
          <cell r="C98">
            <v>57</v>
          </cell>
          <cell r="D98">
            <v>150</v>
          </cell>
        </row>
        <row r="99">
          <cell r="B99" t="str">
            <v>Kuwait</v>
          </cell>
          <cell r="C99">
            <v>38</v>
          </cell>
          <cell r="D99">
            <v>120</v>
          </cell>
        </row>
        <row r="100">
          <cell r="B100" t="str">
            <v>Kyrgyzstan</v>
          </cell>
          <cell r="C100">
            <v>20</v>
          </cell>
          <cell r="D100">
            <v>90</v>
          </cell>
        </row>
        <row r="101">
          <cell r="B101" t="str">
            <v>Lao</v>
          </cell>
          <cell r="C101">
            <v>32</v>
          </cell>
          <cell r="D101">
            <v>90</v>
          </cell>
        </row>
        <row r="102">
          <cell r="B102" t="str">
            <v>Latvia</v>
          </cell>
          <cell r="C102">
            <v>29</v>
          </cell>
          <cell r="D102">
            <v>90</v>
          </cell>
        </row>
        <row r="103">
          <cell r="B103" t="str">
            <v>Lebanon</v>
          </cell>
          <cell r="C103">
            <v>41</v>
          </cell>
          <cell r="D103">
            <v>130</v>
          </cell>
        </row>
        <row r="104">
          <cell r="B104" t="str">
            <v>Lesotho</v>
          </cell>
          <cell r="C104">
            <v>26</v>
          </cell>
          <cell r="D104">
            <v>80</v>
          </cell>
        </row>
        <row r="105">
          <cell r="B105" t="str">
            <v>Liberia</v>
          </cell>
          <cell r="C105">
            <v>41</v>
          </cell>
          <cell r="D105">
            <v>100</v>
          </cell>
        </row>
        <row r="106">
          <cell r="B106" t="str">
            <v>Libyan Arab Jamahiriya</v>
          </cell>
          <cell r="C106">
            <v>42</v>
          </cell>
          <cell r="D106">
            <v>80</v>
          </cell>
        </row>
        <row r="107">
          <cell r="B107" t="str">
            <v>Liechtenstein</v>
          </cell>
          <cell r="C107">
            <v>47</v>
          </cell>
          <cell r="D107">
            <v>110</v>
          </cell>
        </row>
        <row r="108">
          <cell r="B108" t="str">
            <v>Lithuania</v>
          </cell>
          <cell r="C108">
            <v>29</v>
          </cell>
          <cell r="D108">
            <v>110</v>
          </cell>
        </row>
        <row r="109">
          <cell r="B109" t="str">
            <v>Luxembourg</v>
          </cell>
          <cell r="C109">
            <v>41</v>
          </cell>
          <cell r="D109">
            <v>100</v>
          </cell>
        </row>
        <row r="110">
          <cell r="B110" t="str">
            <v>Macedonia</v>
          </cell>
          <cell r="C110">
            <v>26</v>
          </cell>
          <cell r="D110">
            <v>90</v>
          </cell>
        </row>
        <row r="111">
          <cell r="B111" t="str">
            <v>Madagascar</v>
          </cell>
          <cell r="C111">
            <v>26</v>
          </cell>
          <cell r="D111">
            <v>110</v>
          </cell>
        </row>
        <row r="112">
          <cell r="B112" t="str">
            <v>Malawi</v>
          </cell>
          <cell r="C112">
            <v>32</v>
          </cell>
          <cell r="D112">
            <v>130</v>
          </cell>
        </row>
        <row r="113">
          <cell r="B113" t="str">
            <v>Malaysia</v>
          </cell>
          <cell r="C113">
            <v>38</v>
          </cell>
          <cell r="D113">
            <v>70</v>
          </cell>
        </row>
        <row r="114">
          <cell r="B114" t="str">
            <v>Maldives</v>
          </cell>
          <cell r="C114">
            <v>38</v>
          </cell>
          <cell r="D114">
            <v>130</v>
          </cell>
        </row>
        <row r="115">
          <cell r="B115" t="str">
            <v>Mali</v>
          </cell>
          <cell r="C115">
            <v>35</v>
          </cell>
          <cell r="D115">
            <v>90</v>
          </cell>
        </row>
        <row r="116">
          <cell r="B116" t="str">
            <v>Malta</v>
          </cell>
          <cell r="C116">
            <v>32</v>
          </cell>
          <cell r="D116">
            <v>80</v>
          </cell>
        </row>
        <row r="117">
          <cell r="B117" t="str">
            <v>Mauritania</v>
          </cell>
          <cell r="C117">
            <v>32</v>
          </cell>
          <cell r="D117">
            <v>80</v>
          </cell>
        </row>
        <row r="118">
          <cell r="B118" t="str">
            <v>Mauritius</v>
          </cell>
          <cell r="C118">
            <v>44</v>
          </cell>
          <cell r="D118">
            <v>150</v>
          </cell>
        </row>
        <row r="119">
          <cell r="B119" t="str">
            <v>Mexico</v>
          </cell>
          <cell r="C119">
            <v>35</v>
          </cell>
          <cell r="D119">
            <v>70</v>
          </cell>
        </row>
        <row r="120">
          <cell r="B120" t="str">
            <v>Moldova</v>
          </cell>
          <cell r="C120">
            <v>20</v>
          </cell>
          <cell r="D120">
            <v>110</v>
          </cell>
        </row>
        <row r="121">
          <cell r="B121" t="str">
            <v>Monaco</v>
          </cell>
          <cell r="C121">
            <v>41</v>
          </cell>
          <cell r="D121">
            <v>70</v>
          </cell>
        </row>
        <row r="122">
          <cell r="B122" t="str">
            <v>Mongolia</v>
          </cell>
          <cell r="C122">
            <v>32</v>
          </cell>
          <cell r="D122">
            <v>100</v>
          </cell>
        </row>
        <row r="123">
          <cell r="B123" t="str">
            <v>Morocco</v>
          </cell>
          <cell r="C123">
            <v>38</v>
          </cell>
          <cell r="D123">
            <v>70</v>
          </cell>
        </row>
        <row r="124">
          <cell r="B124" t="str">
            <v>Mozambique</v>
          </cell>
          <cell r="C124">
            <v>32</v>
          </cell>
          <cell r="D124">
            <v>110</v>
          </cell>
        </row>
        <row r="125">
          <cell r="B125" t="str">
            <v>Myanmar</v>
          </cell>
          <cell r="C125">
            <v>35</v>
          </cell>
          <cell r="D125">
            <v>80</v>
          </cell>
        </row>
        <row r="126">
          <cell r="B126" t="str">
            <v>Namibia</v>
          </cell>
          <cell r="C126">
            <v>26</v>
          </cell>
          <cell r="D126">
            <v>70</v>
          </cell>
        </row>
        <row r="127">
          <cell r="B127" t="str">
            <v>Nepal</v>
          </cell>
          <cell r="C127">
            <v>32</v>
          </cell>
          <cell r="D127">
            <v>100</v>
          </cell>
        </row>
        <row r="128">
          <cell r="B128" t="str">
            <v>Netherlands</v>
          </cell>
          <cell r="C128">
            <v>41</v>
          </cell>
          <cell r="D128">
            <v>100</v>
          </cell>
        </row>
        <row r="129">
          <cell r="B129" t="str">
            <v>New Zealand</v>
          </cell>
          <cell r="C129">
            <v>44</v>
          </cell>
          <cell r="D129">
            <v>110</v>
          </cell>
        </row>
        <row r="130">
          <cell r="B130" t="str">
            <v>Nicaragua</v>
          </cell>
          <cell r="C130">
            <v>32</v>
          </cell>
          <cell r="D130">
            <v>90</v>
          </cell>
        </row>
        <row r="131">
          <cell r="B131" t="str">
            <v>Niger</v>
          </cell>
          <cell r="C131">
            <v>32</v>
          </cell>
          <cell r="D131">
            <v>100</v>
          </cell>
        </row>
        <row r="132">
          <cell r="B132" t="str">
            <v>Nigeria</v>
          </cell>
          <cell r="C132">
            <v>44</v>
          </cell>
          <cell r="D132">
            <v>160</v>
          </cell>
        </row>
        <row r="133">
          <cell r="B133" t="str">
            <v>Norway</v>
          </cell>
          <cell r="C133">
            <v>57</v>
          </cell>
          <cell r="D133">
            <v>150</v>
          </cell>
        </row>
        <row r="134">
          <cell r="B134" t="str">
            <v>Oman</v>
          </cell>
          <cell r="C134">
            <v>50</v>
          </cell>
          <cell r="D134">
            <v>110</v>
          </cell>
        </row>
        <row r="135">
          <cell r="B135" t="str">
            <v>Pakistan</v>
          </cell>
          <cell r="C135">
            <v>22</v>
          </cell>
          <cell r="D135">
            <v>110</v>
          </cell>
        </row>
        <row r="136">
          <cell r="B136" t="str">
            <v>Panama</v>
          </cell>
          <cell r="C136">
            <v>44</v>
          </cell>
          <cell r="D136">
            <v>110</v>
          </cell>
        </row>
        <row r="137">
          <cell r="B137" t="str">
            <v>Papua New Guinea</v>
          </cell>
          <cell r="C137">
            <v>38</v>
          </cell>
          <cell r="D137">
            <v>120</v>
          </cell>
        </row>
        <row r="138">
          <cell r="B138" t="str">
            <v>Paraguay</v>
          </cell>
          <cell r="C138">
            <v>26</v>
          </cell>
          <cell r="D138">
            <v>100</v>
          </cell>
        </row>
        <row r="139">
          <cell r="B139" t="str">
            <v>Peru</v>
          </cell>
          <cell r="C139">
            <v>35</v>
          </cell>
          <cell r="D139">
            <v>120</v>
          </cell>
        </row>
        <row r="140">
          <cell r="B140" t="str">
            <v>Philippines</v>
          </cell>
          <cell r="C140">
            <v>38</v>
          </cell>
          <cell r="D140">
            <v>140</v>
          </cell>
        </row>
        <row r="141">
          <cell r="B141" t="str">
            <v>Poland</v>
          </cell>
          <cell r="C141">
            <v>29</v>
          </cell>
          <cell r="D141">
            <v>90</v>
          </cell>
        </row>
        <row r="142">
          <cell r="B142" t="str">
            <v>Poland - Breslau</v>
          </cell>
          <cell r="C142">
            <v>32</v>
          </cell>
          <cell r="D142">
            <v>110</v>
          </cell>
        </row>
        <row r="143">
          <cell r="B143" t="str">
            <v>Poland - Warsaw</v>
          </cell>
          <cell r="C143">
            <v>38</v>
          </cell>
          <cell r="D143">
            <v>140</v>
          </cell>
        </row>
        <row r="144">
          <cell r="B144" t="str">
            <v>Portugal</v>
          </cell>
          <cell r="C144">
            <v>32</v>
          </cell>
          <cell r="D144">
            <v>100</v>
          </cell>
        </row>
        <row r="145">
          <cell r="B145" t="str">
            <v>Portugal - Lissabon</v>
          </cell>
          <cell r="C145">
            <v>35</v>
          </cell>
          <cell r="D145">
            <v>100</v>
          </cell>
        </row>
        <row r="146">
          <cell r="B146" t="str">
            <v>Qatar</v>
          </cell>
          <cell r="C146">
            <v>44</v>
          </cell>
          <cell r="D146">
            <v>140</v>
          </cell>
        </row>
        <row r="147">
          <cell r="B147" t="str">
            <v>Roamnia - Bukarest</v>
          </cell>
          <cell r="C147">
            <v>26</v>
          </cell>
          <cell r="D147">
            <v>140</v>
          </cell>
        </row>
        <row r="148">
          <cell r="B148" t="str">
            <v>Romania</v>
          </cell>
          <cell r="C148">
            <v>16</v>
          </cell>
          <cell r="D148">
            <v>50</v>
          </cell>
        </row>
        <row r="149">
          <cell r="B149" t="str">
            <v>Russian Federation</v>
          </cell>
          <cell r="C149">
            <v>26</v>
          </cell>
          <cell r="D149">
            <v>60</v>
          </cell>
        </row>
        <row r="150">
          <cell r="B150" t="str">
            <v>Russian Federation - Moscow</v>
          </cell>
          <cell r="C150">
            <v>57</v>
          </cell>
          <cell r="D150">
            <v>170</v>
          </cell>
        </row>
        <row r="151">
          <cell r="B151" t="str">
            <v>Russian Federation - St. Petersburg</v>
          </cell>
          <cell r="C151">
            <v>47</v>
          </cell>
          <cell r="D151">
            <v>140</v>
          </cell>
        </row>
        <row r="152">
          <cell r="B152" t="str">
            <v>Rwanda</v>
          </cell>
          <cell r="C152">
            <v>29</v>
          </cell>
          <cell r="D152">
            <v>90</v>
          </cell>
        </row>
        <row r="153">
          <cell r="B153" t="str">
            <v>Samoa</v>
          </cell>
          <cell r="C153">
            <v>29</v>
          </cell>
          <cell r="D153">
            <v>80</v>
          </cell>
        </row>
        <row r="154">
          <cell r="B154" t="str">
            <v>San Marino</v>
          </cell>
          <cell r="C154">
            <v>41</v>
          </cell>
          <cell r="D154">
            <v>110</v>
          </cell>
        </row>
        <row r="155">
          <cell r="B155" t="str">
            <v>Sao Tome And Principe</v>
          </cell>
          <cell r="C155">
            <v>41</v>
          </cell>
          <cell r="D155">
            <v>100</v>
          </cell>
        </row>
        <row r="156">
          <cell r="B156" t="str">
            <v>Saudi Arabia</v>
          </cell>
          <cell r="C156">
            <v>57</v>
          </cell>
          <cell r="D156">
            <v>110</v>
          </cell>
        </row>
        <row r="157">
          <cell r="B157" t="str">
            <v>Saudi Arabia - Riad</v>
          </cell>
          <cell r="C157">
            <v>57</v>
          </cell>
          <cell r="D157">
            <v>150</v>
          </cell>
        </row>
        <row r="158">
          <cell r="B158" t="str">
            <v>Senegal</v>
          </cell>
          <cell r="C158">
            <v>35</v>
          </cell>
          <cell r="D158">
            <v>90</v>
          </cell>
        </row>
        <row r="159">
          <cell r="B159" t="str">
            <v>Sierra Leone</v>
          </cell>
          <cell r="C159">
            <v>32</v>
          </cell>
          <cell r="D159">
            <v>170</v>
          </cell>
        </row>
        <row r="160">
          <cell r="B160" t="str">
            <v>Singapore</v>
          </cell>
          <cell r="C160">
            <v>38</v>
          </cell>
          <cell r="D160">
            <v>100</v>
          </cell>
        </row>
        <row r="161">
          <cell r="B161" t="str">
            <v>Slovakia</v>
          </cell>
          <cell r="C161">
            <v>22</v>
          </cell>
          <cell r="D161">
            <v>100</v>
          </cell>
        </row>
        <row r="162">
          <cell r="B162" t="str">
            <v>Slovenia</v>
          </cell>
          <cell r="C162">
            <v>26</v>
          </cell>
          <cell r="D162">
            <v>90</v>
          </cell>
        </row>
        <row r="163">
          <cell r="B163" t="str">
            <v>Somalia</v>
          </cell>
          <cell r="C163">
            <v>41</v>
          </cell>
          <cell r="D163">
            <v>100</v>
          </cell>
        </row>
        <row r="164">
          <cell r="B164" t="str">
            <v>South Africa</v>
          </cell>
          <cell r="C164">
            <v>29</v>
          </cell>
          <cell r="D164">
            <v>70</v>
          </cell>
        </row>
        <row r="165">
          <cell r="B165" t="str">
            <v>Spain</v>
          </cell>
          <cell r="C165">
            <v>32</v>
          </cell>
          <cell r="D165">
            <v>110</v>
          </cell>
        </row>
        <row r="166">
          <cell r="B166" t="str">
            <v>Spain - Barcelona</v>
          </cell>
          <cell r="C166">
            <v>32</v>
          </cell>
          <cell r="D166">
            <v>130</v>
          </cell>
        </row>
        <row r="167">
          <cell r="B167" t="str">
            <v>Spain - Canarian Island</v>
          </cell>
          <cell r="C167">
            <v>32</v>
          </cell>
          <cell r="D167">
            <v>70</v>
          </cell>
        </row>
        <row r="168">
          <cell r="B168" t="str">
            <v>Sri Lanka</v>
          </cell>
          <cell r="C168">
            <v>32</v>
          </cell>
          <cell r="D168">
            <v>120</v>
          </cell>
        </row>
        <row r="169">
          <cell r="B169" t="str">
            <v>Sudan</v>
          </cell>
          <cell r="C169">
            <v>41</v>
          </cell>
          <cell r="D169">
            <v>160</v>
          </cell>
        </row>
        <row r="170">
          <cell r="B170" t="str">
            <v>Swaziland</v>
          </cell>
          <cell r="C170">
            <v>41</v>
          </cell>
          <cell r="D170">
            <v>100</v>
          </cell>
        </row>
        <row r="171">
          <cell r="B171" t="str">
            <v>Sweden</v>
          </cell>
          <cell r="C171">
            <v>50</v>
          </cell>
          <cell r="D171">
            <v>140</v>
          </cell>
        </row>
        <row r="172">
          <cell r="B172" t="str">
            <v>Switzerland</v>
          </cell>
          <cell r="C172">
            <v>44</v>
          </cell>
          <cell r="D172">
            <v>110</v>
          </cell>
        </row>
        <row r="173">
          <cell r="B173" t="str">
            <v>Syrian Arab Republic</v>
          </cell>
          <cell r="C173">
            <v>44</v>
          </cell>
          <cell r="D173">
            <v>160</v>
          </cell>
        </row>
        <row r="174">
          <cell r="B174" t="str">
            <v>Taiwan</v>
          </cell>
          <cell r="C174">
            <v>41</v>
          </cell>
          <cell r="D174">
            <v>160</v>
          </cell>
        </row>
        <row r="175">
          <cell r="B175" t="str">
            <v>Tajikistan</v>
          </cell>
          <cell r="C175">
            <v>29</v>
          </cell>
          <cell r="D175">
            <v>70</v>
          </cell>
        </row>
        <row r="176">
          <cell r="B176" t="str">
            <v>Tanzania</v>
          </cell>
          <cell r="C176">
            <v>35</v>
          </cell>
          <cell r="D176">
            <v>150</v>
          </cell>
        </row>
        <row r="177">
          <cell r="B177" t="str">
            <v>Thailand</v>
          </cell>
          <cell r="C177">
            <v>32</v>
          </cell>
          <cell r="D177">
            <v>110</v>
          </cell>
        </row>
        <row r="178">
          <cell r="B178" t="str">
            <v>Togo</v>
          </cell>
          <cell r="C178">
            <v>26</v>
          </cell>
          <cell r="D178">
            <v>80</v>
          </cell>
        </row>
        <row r="179">
          <cell r="B179" t="str">
            <v>Tonga</v>
          </cell>
          <cell r="C179">
            <v>32</v>
          </cell>
          <cell r="D179">
            <v>50</v>
          </cell>
        </row>
        <row r="180">
          <cell r="B180" t="str">
            <v>Trinidad And Tobago</v>
          </cell>
          <cell r="C180">
            <v>44</v>
          </cell>
          <cell r="D180">
            <v>130</v>
          </cell>
        </row>
        <row r="181">
          <cell r="B181" t="str">
            <v>Tunisia</v>
          </cell>
          <cell r="C181">
            <v>32</v>
          </cell>
          <cell r="D181">
            <v>90</v>
          </cell>
        </row>
        <row r="182">
          <cell r="B182" t="str">
            <v>Turkey</v>
          </cell>
          <cell r="C182">
            <v>26</v>
          </cell>
          <cell r="D182">
            <v>90</v>
          </cell>
        </row>
        <row r="183">
          <cell r="B183" t="str">
            <v>Turkey - Ankara, Izmir</v>
          </cell>
          <cell r="C183">
            <v>29</v>
          </cell>
          <cell r="D183">
            <v>90</v>
          </cell>
        </row>
        <row r="184">
          <cell r="B184" t="str">
            <v>Turkmenistan</v>
          </cell>
          <cell r="C184">
            <v>38</v>
          </cell>
          <cell r="D184">
            <v>70</v>
          </cell>
        </row>
        <row r="185">
          <cell r="B185" t="str">
            <v>Uganda</v>
          </cell>
          <cell r="C185">
            <v>26</v>
          </cell>
          <cell r="D185">
            <v>90</v>
          </cell>
        </row>
        <row r="186">
          <cell r="B186" t="str">
            <v>Ukraine</v>
          </cell>
          <cell r="C186">
            <v>38</v>
          </cell>
          <cell r="D186">
            <v>110</v>
          </cell>
        </row>
        <row r="187">
          <cell r="B187" t="str">
            <v>United Arab Emirates</v>
          </cell>
          <cell r="C187">
            <v>50</v>
          </cell>
          <cell r="D187">
            <v>90</v>
          </cell>
        </row>
        <row r="188">
          <cell r="B188" t="str">
            <v>United Arab Emirates Dubai</v>
          </cell>
          <cell r="C188">
            <v>50</v>
          </cell>
          <cell r="D188">
            <v>130</v>
          </cell>
        </row>
        <row r="189">
          <cell r="B189" t="str">
            <v>United Kingdom</v>
          </cell>
          <cell r="C189">
            <v>44</v>
          </cell>
          <cell r="D189">
            <v>80</v>
          </cell>
        </row>
        <row r="190">
          <cell r="B190" t="str">
            <v>United Kingdom - London</v>
          </cell>
          <cell r="C190">
            <v>57</v>
          </cell>
          <cell r="D190">
            <v>150</v>
          </cell>
        </row>
        <row r="191">
          <cell r="B191" t="str">
            <v>United Kingdom - Manchaster</v>
          </cell>
          <cell r="C191">
            <v>44</v>
          </cell>
          <cell r="D191">
            <v>130</v>
          </cell>
        </row>
        <row r="192">
          <cell r="B192" t="str">
            <v>Uruguay</v>
          </cell>
          <cell r="C192">
            <v>44</v>
          </cell>
          <cell r="D192">
            <v>120</v>
          </cell>
        </row>
        <row r="193">
          <cell r="B193" t="str">
            <v>USA</v>
          </cell>
          <cell r="C193">
            <v>50</v>
          </cell>
          <cell r="D193">
            <v>150</v>
          </cell>
        </row>
        <row r="194">
          <cell r="B194" t="str">
            <v>USA - Atlanta, Los Angeles,  San Francisco, Seattle</v>
          </cell>
          <cell r="C194">
            <v>57</v>
          </cell>
          <cell r="D194">
            <v>170</v>
          </cell>
        </row>
        <row r="195">
          <cell r="B195" t="str">
            <v>USA - New York incl. Metropolitan Area</v>
          </cell>
          <cell r="C195">
            <v>63</v>
          </cell>
          <cell r="D195">
            <v>200</v>
          </cell>
        </row>
        <row r="196">
          <cell r="B196" t="str">
            <v>Uzbekistan</v>
          </cell>
          <cell r="C196">
            <v>50</v>
          </cell>
          <cell r="D196">
            <v>130</v>
          </cell>
        </row>
        <row r="197">
          <cell r="B197" t="str">
            <v>Vanuatu</v>
          </cell>
          <cell r="C197">
            <v>38</v>
          </cell>
          <cell r="D197">
            <v>110</v>
          </cell>
        </row>
        <row r="198">
          <cell r="B198" t="str">
            <v>Venezuela</v>
          </cell>
          <cell r="C198">
            <v>38</v>
          </cell>
          <cell r="D198">
            <v>160</v>
          </cell>
        </row>
        <row r="199">
          <cell r="B199" t="str">
            <v>Vietnam</v>
          </cell>
          <cell r="C199">
            <v>22</v>
          </cell>
          <cell r="D199">
            <v>70</v>
          </cell>
        </row>
        <row r="200">
          <cell r="B200" t="str">
            <v>Vietnam - Ho-Chi-Min-City</v>
          </cell>
          <cell r="C200">
            <v>32</v>
          </cell>
          <cell r="D200">
            <v>90</v>
          </cell>
        </row>
        <row r="201">
          <cell r="B201" t="str">
            <v>Yemen</v>
          </cell>
          <cell r="C201">
            <v>38</v>
          </cell>
          <cell r="D201">
            <v>130</v>
          </cell>
        </row>
        <row r="202">
          <cell r="B202" t="str">
            <v>Yugoslavia (Serbjia/Montenegro)</v>
          </cell>
          <cell r="C202">
            <v>38</v>
          </cell>
          <cell r="D202">
            <v>90</v>
          </cell>
        </row>
        <row r="203">
          <cell r="B203" t="str">
            <v>Zambia</v>
          </cell>
          <cell r="C203">
            <v>29</v>
          </cell>
          <cell r="D203">
            <v>100</v>
          </cell>
        </row>
        <row r="204">
          <cell r="B204" t="str">
            <v>Zimbabwe</v>
          </cell>
          <cell r="C204">
            <v>29</v>
          </cell>
          <cell r="D204">
            <v>100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nk Loan _Stage 2_"/>
      <sheetName val="Bank Loan _stage 3_"/>
      <sheetName val="SOW"/>
      <sheetName val="Price Equip Main"/>
      <sheetName val="Consol P&amp;L"/>
      <sheetName val="Div Discount Mode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"/>
      <sheetName val="Revisions"/>
      <sheetName val="Configuration"/>
      <sheetName val="RBS, PLANT SPECIFICATION"/>
      <sheetName val="ALARM ALLOCATION TABLE"/>
      <sheetName val="TRM, CONFIGURATION DATA"/>
      <sheetName val="TRM, PLANT SPECIFICATION"/>
      <sheetName val="DF and DDF labels"/>
      <sheetName val="TRM, PRODUCT LIST"/>
      <sheetName val="LIST OF HEADINGS (Invt.)"/>
      <sheetName val="DOCUMENT LIST (Invt.)"/>
      <sheetName val="GENERAL INFORMATION"/>
      <sheetName val="RESPONSIBILITY"/>
      <sheetName val="INSTALLATION INSTR."/>
      <sheetName val="CONTENTS LIST (Inst.)"/>
      <sheetName val="COVER (Inst.)"/>
      <sheetName val="LIST OF HEADINGS (Inst.)"/>
      <sheetName val="DOCUMENT LIST (Inst.)"/>
      <sheetName val="RBS, CONFIGURATION DATA"/>
      <sheetName val="RBS, PRODUCT LIST"/>
      <sheetName val="CHECK LIST (Inst.)"/>
      <sheetName val="CONTENTS LIST"/>
      <sheetName val="COVER (C)"/>
      <sheetName val="LIST OF HEADINGS (C)"/>
      <sheetName val="DOCUMENT LIST (C)"/>
      <sheetName val="Index- General site docs"/>
      <sheetName val="SITUATION PLAN"/>
      <sheetName val="Index original"/>
      <sheetName val="Front"/>
      <sheetName val="Back"/>
      <sheetName val="DATA-BASE"/>
      <sheetName val="macro's"/>
      <sheetName val="DATA_BASE"/>
      <sheetName val="Antennas"/>
      <sheetName val="SPMS Price Cal"/>
      <sheetName val="Ph13C Coverage"/>
      <sheetName val="Event"/>
      <sheetName val="NQI ph2"/>
      <sheetName val="RBS,_PLANT_SPECIFICATION"/>
      <sheetName val="ALARM_ALLOCATION_TABLE"/>
      <sheetName val="TRM,_CONFIGURATION_DATA"/>
      <sheetName val="TRM,_PLANT_SPECIFICATION"/>
      <sheetName val="DF_and_DDF_labels"/>
      <sheetName val="TRM,_PRODUCT_LIST"/>
      <sheetName val="LIST_OF_HEADINGS_(Invt_)"/>
      <sheetName val="DOCUMENT_LIST_(Invt_)"/>
      <sheetName val="GENERAL_INFORMATION"/>
      <sheetName val="INSTALLATION_INSTR_"/>
      <sheetName val="CONTENTS_LIST_(Inst_)"/>
      <sheetName val="COVER_(Inst_)"/>
      <sheetName val="LIST_OF_HEADINGS_(Inst_)"/>
      <sheetName val="DOCUMENT_LIST_(Inst_)"/>
      <sheetName val="RBS,_CONFIGURATION_DATA"/>
      <sheetName val="RBS,_PRODUCT_LIST"/>
      <sheetName val="CHECK_LIST_(Inst_)"/>
      <sheetName val="CONTENTS_LIST"/>
      <sheetName val="COVER_(C)"/>
      <sheetName val="LIST_OF_HEADINGS_(C)"/>
      <sheetName val="DOCUMENT_LIST_(C)"/>
      <sheetName val="Index-_General_site_docs"/>
      <sheetName val="SITUATION_PLAN"/>
      <sheetName val="Index_original"/>
      <sheetName val="SPMS_Price_Cal"/>
      <sheetName val="2x2 1+0"/>
      <sheetName val="RBS,_PLANT_SPECIFICATION1"/>
      <sheetName val="ALARM_ALLOCATION_TABLE1"/>
      <sheetName val="TRM,_CONFIGURATION_DATA1"/>
      <sheetName val="TRM,_PLANT_SPECIFICATION1"/>
      <sheetName val="DF_and_DDF_labels1"/>
      <sheetName val="TRM,_PRODUCT_LIST1"/>
      <sheetName val="LIST_OF_HEADINGS_(Invt_)1"/>
      <sheetName val="DOCUMENT_LIST_(Invt_)1"/>
      <sheetName val="GENERAL_INFORMATION1"/>
      <sheetName val="INSTALLATION_INSTR_1"/>
      <sheetName val="CONTENTS_LIST_(Inst_)1"/>
      <sheetName val="COVER_(Inst_)1"/>
      <sheetName val="LIST_OF_HEADINGS_(Inst_)1"/>
      <sheetName val="DOCUMENT_LIST_(Inst_)1"/>
      <sheetName val="RBS,_CONFIGURATION_DATA1"/>
      <sheetName val="RBS,_PRODUCT_LIST1"/>
      <sheetName val="CHECK_LIST_(Inst_)1"/>
      <sheetName val="CONTENTS_LIST1"/>
      <sheetName val="COVER_(C)1"/>
      <sheetName val="LIST_OF_HEADINGS_(C)1"/>
      <sheetName val="DOCUMENT_LIST_(C)1"/>
      <sheetName val="Index-_General_site_docs1"/>
      <sheetName val="SITUATION_PLAN1"/>
      <sheetName val="Index_original1"/>
      <sheetName val="Ph13C_Coverage"/>
      <sheetName val="NQI_ph2"/>
      <sheetName val="SPMS_Price_Cal1"/>
      <sheetName val="VR-Rev"/>
      <sheetName val="NMS Configuration"/>
      <sheetName val="SALES ITEMS"/>
      <sheetName val="63_Swap"/>
      <sheetName val="AMMARGIN"/>
      <sheetName val="Prices-table"/>
      <sheetName val="Hrg Dsr Equipm"/>
      <sheetName val="install"/>
      <sheetName val="para"/>
      <sheetName val="18723"/>
      <sheetName val="RBS,_PLANT_SPECIFICATION2"/>
      <sheetName val="ALARM_ALLOCATION_TABLE2"/>
      <sheetName val="TRM,_CONFIGURATION_DATA2"/>
      <sheetName val="TRM,_PLANT_SPECIFICATION2"/>
      <sheetName val="DF_and_DDF_labels2"/>
      <sheetName val="TRM,_PRODUCT_LIST2"/>
      <sheetName val="LIST_OF_HEADINGS_(Invt_)2"/>
      <sheetName val="DOCUMENT_LIST_(Invt_)2"/>
      <sheetName val="GENERAL_INFORMATION2"/>
      <sheetName val="INSTALLATION_INSTR_2"/>
      <sheetName val="CONTENTS_LIST_(Inst_)2"/>
      <sheetName val="COVER_(Inst_)2"/>
      <sheetName val="LIST_OF_HEADINGS_(Inst_)2"/>
      <sheetName val="DOCUMENT_LIST_(Inst_)2"/>
      <sheetName val="RBS,_CONFIGURATION_DATA2"/>
      <sheetName val="RBS,_PRODUCT_LIST2"/>
      <sheetName val="CHECK_LIST_(Inst_)2"/>
      <sheetName val="CONTENTS_LIST2"/>
      <sheetName val="COVER_(C)2"/>
      <sheetName val="LIST_OF_HEADINGS_(C)2"/>
      <sheetName val="DOCUMENT_LIST_(C)2"/>
      <sheetName val="Index-_General_site_docs2"/>
      <sheetName val="SITUATION_PLAN2"/>
      <sheetName val="Index_original2"/>
      <sheetName val="SPMS_Price_Cal2"/>
      <sheetName val="Ph13C_Coverage1"/>
      <sheetName val="NQI_ph21"/>
      <sheetName val="NMS_Configuration"/>
      <sheetName val="SALES_ITEMS"/>
      <sheetName val="Breakdown"/>
      <sheetName val="Factors"/>
      <sheetName val="ONU"/>
      <sheetName val="Discount Tables"/>
      <sheetName val="Curr_ Site Names_ Flex conf"/>
      <sheetName val="Batam"/>
      <sheetName val="TypeSite_AXD155_3"/>
      <sheetName val="Resume PO"/>
      <sheetName val="Variables"/>
      <sheetName val="BoQ (Only for INTI)"/>
      <sheetName val="Raw Cost Data"/>
      <sheetName val="Localization Worksheet"/>
      <sheetName val="Item Cost Outlook Table (P4)"/>
      <sheetName val="Equipment Cost Worksheet (P5)"/>
      <sheetName val="HFC (submitted)"/>
      <sheetName val="L3-Phases-Normal-H"/>
      <sheetName val="Item Breakdown"/>
      <sheetName val="coef"/>
      <sheetName val="1630A"/>
      <sheetName val="1.1 Deal characteristics"/>
      <sheetName val="Support sheet"/>
      <sheetName val="3.1 Costs and key ratios"/>
      <sheetName val="Discount_Tables"/>
      <sheetName val="Curr__Site_Names__Flex_conf"/>
      <sheetName val="Resume_PO"/>
      <sheetName val="RBS,_PLANT_SPECIFICATION4"/>
      <sheetName val="ALARM_ALLOCATION_TABLE4"/>
      <sheetName val="TRM,_CONFIGURATION_DATA4"/>
      <sheetName val="TRM,_PLANT_SPECIFICATION4"/>
      <sheetName val="DF_and_DDF_labels4"/>
      <sheetName val="TRM,_PRODUCT_LIST4"/>
      <sheetName val="LIST_OF_HEADINGS_(Invt_)4"/>
      <sheetName val="DOCUMENT_LIST_(Invt_)4"/>
      <sheetName val="GENERAL_INFORMATION4"/>
      <sheetName val="INSTALLATION_INSTR_4"/>
      <sheetName val="CONTENTS_LIST_(Inst_)4"/>
      <sheetName val="COVER_(Inst_)4"/>
      <sheetName val="LIST_OF_HEADINGS_(Inst_)4"/>
      <sheetName val="DOCUMENT_LIST_(Inst_)4"/>
      <sheetName val="RBS,_CONFIGURATION_DATA4"/>
      <sheetName val="RBS,_PRODUCT_LIST4"/>
      <sheetName val="CHECK_LIST_(Inst_)4"/>
      <sheetName val="CONTENTS_LIST4"/>
      <sheetName val="COVER_(C)4"/>
      <sheetName val="LIST_OF_HEADINGS_(C)4"/>
      <sheetName val="DOCUMENT_LIST_(C)4"/>
      <sheetName val="Index-_General_site_docs4"/>
      <sheetName val="SITUATION_PLAN4"/>
      <sheetName val="Index_original4"/>
      <sheetName val="SPMS_Price_Cal4"/>
      <sheetName val="Ph13C_Coverage3"/>
      <sheetName val="NQI_ph23"/>
      <sheetName val="Discount_Tables2"/>
      <sheetName val="Curr__Site_Names__Flex_conf2"/>
      <sheetName val="NMS_Configuration2"/>
      <sheetName val="Resume_PO2"/>
      <sheetName val="RBS,_PLANT_SPECIFICATION3"/>
      <sheetName val="ALARM_ALLOCATION_TABLE3"/>
      <sheetName val="TRM,_CONFIGURATION_DATA3"/>
      <sheetName val="TRM,_PLANT_SPECIFICATION3"/>
      <sheetName val="DF_and_DDF_labels3"/>
      <sheetName val="TRM,_PRODUCT_LIST3"/>
      <sheetName val="LIST_OF_HEADINGS_(Invt_)3"/>
      <sheetName val="DOCUMENT_LIST_(Invt_)3"/>
      <sheetName val="GENERAL_INFORMATION3"/>
      <sheetName val="INSTALLATION_INSTR_3"/>
      <sheetName val="CONTENTS_LIST_(Inst_)3"/>
      <sheetName val="COVER_(Inst_)3"/>
      <sheetName val="LIST_OF_HEADINGS_(Inst_)3"/>
      <sheetName val="DOCUMENT_LIST_(Inst_)3"/>
      <sheetName val="RBS,_CONFIGURATION_DATA3"/>
      <sheetName val="RBS,_PRODUCT_LIST3"/>
      <sheetName val="CHECK_LIST_(Inst_)3"/>
      <sheetName val="CONTENTS_LIST3"/>
      <sheetName val="COVER_(C)3"/>
      <sheetName val="LIST_OF_HEADINGS_(C)3"/>
      <sheetName val="DOCUMENT_LIST_(C)3"/>
      <sheetName val="Index-_General_site_docs3"/>
      <sheetName val="SITUATION_PLAN3"/>
      <sheetName val="Index_original3"/>
      <sheetName val="SPMS_Price_Cal3"/>
      <sheetName val="Ph13C_Coverage2"/>
      <sheetName val="NQI_ph22"/>
      <sheetName val="Discount_Tables1"/>
      <sheetName val="Curr__Site_Names__Flex_conf1"/>
      <sheetName val="NMS_Configuration1"/>
      <sheetName val="Resume_PO1"/>
      <sheetName val="RBS,_PLANT_SPECIFICATION5"/>
      <sheetName val="ALARM_ALLOCATION_TABLE5"/>
      <sheetName val="TRM,_CONFIGURATION_DATA5"/>
      <sheetName val="TRM,_PLANT_SPECIFICATION5"/>
      <sheetName val="DF_and_DDF_labels5"/>
      <sheetName val="TRM,_PRODUCT_LIST5"/>
      <sheetName val="LIST_OF_HEADINGS_(Invt_)5"/>
      <sheetName val="DOCUMENT_LIST_(Invt_)5"/>
      <sheetName val="GENERAL_INFORMATION5"/>
      <sheetName val="INSTALLATION_INSTR_5"/>
      <sheetName val="CONTENTS_LIST_(Inst_)5"/>
      <sheetName val="COVER_(Inst_)5"/>
      <sheetName val="LIST_OF_HEADINGS_(Inst_)5"/>
      <sheetName val="DOCUMENT_LIST_(Inst_)5"/>
      <sheetName val="RBS,_CONFIGURATION_DATA5"/>
      <sheetName val="RBS,_PRODUCT_LIST5"/>
      <sheetName val="CHECK_LIST_(Inst_)5"/>
      <sheetName val="CONTENTS_LIST5"/>
      <sheetName val="COVER_(C)5"/>
      <sheetName val="LIST_OF_HEADINGS_(C)5"/>
      <sheetName val="DOCUMENT_LIST_(C)5"/>
      <sheetName val="Index-_General_site_docs5"/>
      <sheetName val="SITUATION_PLAN5"/>
      <sheetName val="Index_original5"/>
      <sheetName val="SPMS_Price_Cal5"/>
      <sheetName val="Ph13C_Coverage4"/>
      <sheetName val="NQI_ph24"/>
      <sheetName val="Discount_Tables3"/>
      <sheetName val="Curr__Site_Names__Flex_conf3"/>
      <sheetName val="NMS_Configuration3"/>
      <sheetName val="Resume_PO3"/>
      <sheetName val="RBS,_PLANT_SPECIFICATION6"/>
      <sheetName val="ALARM_ALLOCATION_TABLE6"/>
      <sheetName val="TRM,_CONFIGURATION_DATA6"/>
      <sheetName val="TRM,_PLANT_SPECIFICATION6"/>
      <sheetName val="DF_and_DDF_labels6"/>
      <sheetName val="TRM,_PRODUCT_LIST6"/>
      <sheetName val="LIST_OF_HEADINGS_(Invt_)6"/>
      <sheetName val="DOCUMENT_LIST_(Invt_)6"/>
      <sheetName val="GENERAL_INFORMATION6"/>
      <sheetName val="INSTALLATION_INSTR_6"/>
      <sheetName val="CONTENTS_LIST_(Inst_)6"/>
      <sheetName val="COVER_(Inst_)6"/>
      <sheetName val="LIST_OF_HEADINGS_(Inst_)6"/>
      <sheetName val="DOCUMENT_LIST_(Inst_)6"/>
      <sheetName val="RBS,_CONFIGURATION_DATA6"/>
      <sheetName val="RBS,_PRODUCT_LIST6"/>
      <sheetName val="CHECK_LIST_(Inst_)6"/>
      <sheetName val="CONTENTS_LIST6"/>
      <sheetName val="COVER_(C)6"/>
      <sheetName val="LIST_OF_HEADINGS_(C)6"/>
      <sheetName val="DOCUMENT_LIST_(C)6"/>
      <sheetName val="Index-_General_site_docs6"/>
      <sheetName val="SITUATION_PLAN6"/>
      <sheetName val="Index_original6"/>
      <sheetName val="SPMS_Price_Cal6"/>
      <sheetName val="Ph13C_Coverage5"/>
      <sheetName val="NQI_ph25"/>
      <sheetName val="Discount_Tables4"/>
      <sheetName val="Curr__Site_Names__Flex_conf4"/>
      <sheetName val="NMS_Configuration4"/>
      <sheetName val="Resume_PO4"/>
      <sheetName val="Raw_Cost_Data"/>
      <sheetName val="Localization_Worksheet"/>
      <sheetName val="Item_Cost_Outlook_Table_(P4)"/>
      <sheetName val="Equipment_Cost_Worksheet_(P5)"/>
      <sheetName val="HFC_(submitted)"/>
      <sheetName val="BoQ_(Only_for_INTI)"/>
      <sheetName val="Pelolosan Kabel"/>
      <sheetName val="CALC"/>
      <sheetName val="SuMM"/>
      <sheetName val="GLP's and PSPC's"/>
      <sheetName val="Data"/>
      <sheetName val="Bank Loan _Stage 2_"/>
      <sheetName val="Bank Loan _stage 3_"/>
      <sheetName val="AM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>
        <row r="63">
          <cell r="C63" t="str">
            <v>KRE 101 1407/1</v>
          </cell>
        </row>
      </sheetData>
      <sheetData sheetId="29">
        <row r="63">
          <cell r="C63" t="str">
            <v>KRE 101 1407/1</v>
          </cell>
        </row>
      </sheetData>
      <sheetData sheetId="30" refreshError="1">
        <row r="63">
          <cell r="C63" t="str">
            <v>KRE 101 1407/1</v>
          </cell>
          <cell r="I63" t="str">
            <v>Panel 900, 65 deg., 18.5 dBi gain</v>
          </cell>
        </row>
      </sheetData>
      <sheetData sheetId="31">
        <row r="63">
          <cell r="C63" t="str">
            <v>KRE 101 1407/1</v>
          </cell>
        </row>
      </sheetData>
      <sheetData sheetId="32">
        <row r="63">
          <cell r="C63" t="str">
            <v>KRE 101 1407/1</v>
          </cell>
        </row>
      </sheetData>
      <sheetData sheetId="33" refreshError="1"/>
      <sheetData sheetId="34" refreshError="1"/>
      <sheetData sheetId="35" refreshError="1"/>
      <sheetData sheetId="36" refreshError="1"/>
      <sheetData sheetId="37" refreshError="1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el"/>
      <sheetName val="Revenue Driver"/>
      <sheetName val="VAS Driver"/>
      <sheetName val="ARPU-override"/>
      <sheetName val="Opex Driver"/>
      <sheetName val="B-S Driver"/>
      <sheetName val="Capex"/>
      <sheetName val="Debt"/>
      <sheetName val="BHP"/>
      <sheetName val="CAC Estimates"/>
      <sheetName val="DCF"/>
      <sheetName val="Return"/>
      <sheetName val="Graphic"/>
      <sheetName val="Summary"/>
      <sheetName val="Sensitivity"/>
      <sheetName val="Technical Input"/>
      <sheetName val="ARPU_override"/>
      <sheetName val="Assumpt_Cons"/>
      <sheetName val="Antennas"/>
      <sheetName val="Help"/>
      <sheetName val="Antenna"/>
      <sheetName val="Demographics"/>
      <sheetName val="Input"/>
      <sheetName val="General Info"/>
      <sheetName val="Listings"/>
      <sheetName val="Parameter Input Sales"/>
      <sheetName val="DATA-BASE"/>
      <sheetName val="General"/>
      <sheetName val="SE-C"/>
      <sheetName val="LOKASI"/>
      <sheetName val="S e p"/>
      <sheetName val="M a r"/>
      <sheetName val="M a y"/>
      <sheetName val="J u l"/>
      <sheetName val="A p r"/>
      <sheetName val="A u g"/>
      <sheetName val="O c t"/>
      <sheetName val="J u n"/>
      <sheetName val="N o v"/>
      <sheetName val="F e b"/>
      <sheetName val="J a n"/>
      <sheetName val="00 received in 01"/>
      <sheetName val="Factors"/>
      <sheetName val="Parameter"/>
      <sheetName val="Overview"/>
      <sheetName val="SALES"/>
      <sheetName val="Traffic and Subr"/>
      <sheetName val="Sheet4"/>
      <sheetName val="nms configuration"/>
      <sheetName val="Contractual Terms(1)"/>
      <sheetName val="install"/>
      <sheetName val="para"/>
    </sheetNames>
    <sheetDataSet>
      <sheetData sheetId="0" refreshError="1"/>
      <sheetData sheetId="1" refreshError="1"/>
      <sheetData sheetId="2"/>
      <sheetData sheetId="3" refreshError="1">
        <row r="6">
          <cell r="B6">
            <v>1</v>
          </cell>
        </row>
      </sheetData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 for Use"/>
      <sheetName val="Instructions for Removing Costs"/>
      <sheetName val="MU Instructions "/>
      <sheetName val="Summary"/>
      <sheetName val="Curr, Site Names, Flex conf"/>
      <sheetName val="Discount Tables"/>
      <sheetName val="MNR7"/>
      <sheetName val="MNR8"/>
      <sheetName val="MNR9"/>
      <sheetName val="MNR10"/>
      <sheetName val="ERION WDM"/>
      <sheetName val="Mechanics"/>
      <sheetName val="DCN"/>
      <sheetName val="SYNC"/>
      <sheetName val="NEM&amp;EM-OS MNR7"/>
      <sheetName val="NEM&amp;EM-OS MNR8"/>
      <sheetName val="NEM&amp;EM-OS MNR9"/>
      <sheetName val="NEM MNR10"/>
      <sheetName val="IMA 2.2.1"/>
      <sheetName val="IMA 4.1"/>
      <sheetName val="IMA 5.1"/>
      <sheetName val="IMA 6.1"/>
      <sheetName val="Curr_ Site Names_ Flex conf"/>
      <sheetName val="Assumpt_Cons"/>
      <sheetName val="DATA-BASE"/>
      <sheetName val="General"/>
      <sheetName val="Mapping"/>
      <sheetName val="Instructions_for_Use"/>
      <sheetName val="Instructions_for_Removing_Costs"/>
      <sheetName val="MU_Instructions_"/>
      <sheetName val="Curr,_Site_Names,_Flex_conf"/>
      <sheetName val="Discount_Tables"/>
      <sheetName val="ERION_WDM"/>
      <sheetName val="NEM&amp;EM-OS_MNR7"/>
      <sheetName val="NEM&amp;EM-OS_MNR8"/>
      <sheetName val="NEM&amp;EM-OS_MNR9"/>
      <sheetName val="NEM_MNR10"/>
      <sheetName val="IMA_2_2_1"/>
      <sheetName val="IMA_4_1"/>
      <sheetName val="IMA_5_1"/>
      <sheetName val="IMA_6_1"/>
      <sheetName val="Curr__Site_Names__Flex_conf"/>
      <sheetName val="MNR6"/>
      <sheetName val="SPMS Price Cal"/>
      <sheetName val="PSPC_LE_Pnext_Current"/>
      <sheetName val="VR-Rev"/>
      <sheetName val="Prices-table"/>
      <sheetName val="Project Summary"/>
      <sheetName val="Antennas"/>
      <sheetName val="Bank Loan _Stage 2_"/>
      <sheetName val="Bank Loan _stage 3_"/>
      <sheetName val="ARPU-override"/>
      <sheetName val="STOCK_AWAL"/>
      <sheetName val="BELI JULI"/>
      <sheetName val="HPP_JUNI"/>
      <sheetName val="Customize"/>
      <sheetName val=" "/>
      <sheetName val="list"/>
      <sheetName val="Price_List"/>
      <sheetName val="Drop Down List"/>
      <sheetName val="GL"/>
      <sheetName val="SPRS breakdown pricing"/>
      <sheetName val="Instructions_for_Use1"/>
      <sheetName val="Instructions_for_Removing_Cost1"/>
      <sheetName val="MU_Instructions_1"/>
      <sheetName val="Curr,_Site_Names,_Flex_conf1"/>
      <sheetName val="Discount_Tables1"/>
      <sheetName val="ERION_WDM1"/>
      <sheetName val="NEM&amp;EM-OS_MNR71"/>
      <sheetName val="NEM&amp;EM-OS_MNR81"/>
      <sheetName val="NEM&amp;EM-OS_MNR91"/>
      <sheetName val="NEM_MNR101"/>
      <sheetName val="IMA_2_2_11"/>
      <sheetName val="IMA_4_11"/>
      <sheetName val="IMA_5_11"/>
      <sheetName val="IMA_6_11"/>
      <sheetName val="Curr__Site_Names__Flex_conf1"/>
      <sheetName val="SPMS_Price_Cal"/>
      <sheetName val="Project_Summary"/>
      <sheetName val="BSS Services 1"/>
      <sheetName val="AMMARGIN"/>
      <sheetName val="SUPPEXT"/>
      <sheetName val="Data"/>
      <sheetName val="Contractual Terms(1)"/>
      <sheetName val="1.2 List Site"/>
      <sheetName val="Overview"/>
      <sheetName val="Demographics"/>
      <sheetName val="Parameter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4">
          <cell r="C14" t="str">
            <v>SMA 1/4UC, 1xSTM-1e+ 63E1</v>
          </cell>
        </row>
        <row r="15">
          <cell r="C15" t="str">
            <v>SMA 1/4UC, 1xSTM-1e+32E1</v>
          </cell>
        </row>
        <row r="16">
          <cell r="C16" t="str">
            <v>SMA, 2xSTM-16, 16xSTM1, 63e1</v>
          </cell>
        </row>
        <row r="17">
          <cell r="C17" t="str">
            <v>SMA,2xSTM-16, 4XSTM-1+32e1 REMOTE</v>
          </cell>
        </row>
        <row r="18">
          <cell r="C18" t="str">
            <v>SMA 1/4UC, 2xSTM-1e +  1xSTM-1e</v>
          </cell>
        </row>
        <row r="19">
          <cell r="C19" t="str">
            <v>SITE 6</v>
          </cell>
        </row>
        <row r="20">
          <cell r="C20" t="str">
            <v>ETNA</v>
          </cell>
        </row>
        <row r="22">
          <cell r="C22" t="str">
            <v>SITE 9</v>
          </cell>
        </row>
        <row r="23">
          <cell r="C23" t="str">
            <v>SITE 10</v>
          </cell>
        </row>
        <row r="24">
          <cell r="C24" t="str">
            <v>SITE 11</v>
          </cell>
        </row>
        <row r="25">
          <cell r="C25" t="str">
            <v>SITE 12</v>
          </cell>
        </row>
        <row r="26">
          <cell r="C26" t="str">
            <v>SITE 13</v>
          </cell>
        </row>
        <row r="27">
          <cell r="C27" t="str">
            <v>SITE 14</v>
          </cell>
        </row>
        <row r="28">
          <cell r="C28" t="str">
            <v>SITE 15</v>
          </cell>
        </row>
        <row r="29">
          <cell r="C29" t="str">
            <v>SITE 16</v>
          </cell>
        </row>
        <row r="30">
          <cell r="C30" t="str">
            <v>SITE 17</v>
          </cell>
        </row>
        <row r="31">
          <cell r="C31" t="str">
            <v>SITE 18</v>
          </cell>
        </row>
        <row r="32">
          <cell r="C32" t="str">
            <v>SITE 19</v>
          </cell>
        </row>
        <row r="33">
          <cell r="C33" t="str">
            <v>SITE 20</v>
          </cell>
        </row>
        <row r="34">
          <cell r="C34" t="str">
            <v>SITE 21</v>
          </cell>
        </row>
        <row r="35">
          <cell r="C35" t="str">
            <v>SITE 22</v>
          </cell>
        </row>
        <row r="36">
          <cell r="C36" t="str">
            <v>SITE 23</v>
          </cell>
        </row>
        <row r="37">
          <cell r="C37" t="str">
            <v>SITE 24</v>
          </cell>
        </row>
        <row r="38">
          <cell r="C38" t="str">
            <v>SITE 25</v>
          </cell>
        </row>
        <row r="39">
          <cell r="C39" t="str">
            <v>SITE 26</v>
          </cell>
        </row>
        <row r="40">
          <cell r="C40" t="str">
            <v>SITE 27</v>
          </cell>
        </row>
        <row r="41">
          <cell r="C41" t="str">
            <v>SITE 28</v>
          </cell>
        </row>
        <row r="42">
          <cell r="C42" t="str">
            <v>SITE 29</v>
          </cell>
        </row>
        <row r="43">
          <cell r="C43" t="str">
            <v>SITE 30</v>
          </cell>
        </row>
      </sheetData>
      <sheetData sheetId="5" refreshError="1">
        <row r="6">
          <cell r="C6">
            <v>0</v>
          </cell>
          <cell r="D6">
            <v>0</v>
          </cell>
        </row>
        <row r="7">
          <cell r="C7">
            <v>0</v>
          </cell>
          <cell r="D7">
            <v>0</v>
          </cell>
        </row>
        <row r="8">
          <cell r="C8">
            <v>0</v>
          </cell>
          <cell r="D8">
            <v>0</v>
          </cell>
        </row>
        <row r="9">
          <cell r="C9">
            <v>0</v>
          </cell>
          <cell r="D9">
            <v>0</v>
          </cell>
        </row>
        <row r="10">
          <cell r="C10">
            <v>0</v>
          </cell>
          <cell r="D10">
            <v>0</v>
          </cell>
        </row>
        <row r="11">
          <cell r="C11">
            <v>0</v>
          </cell>
          <cell r="D11">
            <v>0</v>
          </cell>
        </row>
        <row r="12">
          <cell r="C12">
            <v>0</v>
          </cell>
          <cell r="D12">
            <v>0</v>
          </cell>
        </row>
        <row r="13">
          <cell r="C13">
            <v>0</v>
          </cell>
          <cell r="D13">
            <v>0</v>
          </cell>
        </row>
        <row r="14">
          <cell r="C14">
            <v>0</v>
          </cell>
          <cell r="D14">
            <v>0</v>
          </cell>
        </row>
        <row r="15">
          <cell r="C15">
            <v>0</v>
          </cell>
        </row>
        <row r="16">
          <cell r="C16">
            <v>0</v>
          </cell>
          <cell r="D16">
            <v>0</v>
          </cell>
        </row>
        <row r="17">
          <cell r="C17">
            <v>0</v>
          </cell>
          <cell r="D17">
            <v>0</v>
          </cell>
        </row>
        <row r="18">
          <cell r="C18">
            <v>0</v>
          </cell>
          <cell r="D18">
            <v>0</v>
          </cell>
        </row>
        <row r="19">
          <cell r="C19">
            <v>0</v>
          </cell>
          <cell r="D19">
            <v>0</v>
          </cell>
        </row>
        <row r="20">
          <cell r="C20">
            <v>0</v>
          </cell>
          <cell r="D20">
            <v>0</v>
          </cell>
        </row>
        <row r="21">
          <cell r="C21">
            <v>0</v>
          </cell>
          <cell r="D21">
            <v>0</v>
          </cell>
        </row>
        <row r="63">
          <cell r="C63">
            <v>0</v>
          </cell>
          <cell r="D63">
            <v>0</v>
          </cell>
        </row>
        <row r="72">
          <cell r="C72">
            <v>0</v>
          </cell>
          <cell r="D72">
            <v>0</v>
          </cell>
        </row>
        <row r="74">
          <cell r="C74">
            <v>0</v>
          </cell>
          <cell r="D74">
            <v>0</v>
          </cell>
        </row>
        <row r="77">
          <cell r="C77">
            <v>0</v>
          </cell>
          <cell r="D77">
            <v>0</v>
          </cell>
        </row>
        <row r="78">
          <cell r="C78">
            <v>0</v>
          </cell>
          <cell r="D78">
            <v>0</v>
          </cell>
        </row>
        <row r="79">
          <cell r="C79">
            <v>0</v>
          </cell>
          <cell r="D79">
            <v>0</v>
          </cell>
        </row>
        <row r="80">
          <cell r="C80">
            <v>0</v>
          </cell>
          <cell r="D80">
            <v>0</v>
          </cell>
        </row>
        <row r="81">
          <cell r="C81">
            <v>0</v>
          </cell>
          <cell r="D81">
            <v>0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Summary (3)"/>
      <sheetName val="Cost Breakdown (3)"/>
      <sheetName val="Summary (2)"/>
      <sheetName val="Cost Breakdown (2)"/>
      <sheetName val="Summary (1)"/>
      <sheetName val="Cost Breakdown (1)"/>
      <sheetName val="OriginalSummary"/>
      <sheetName val="OriginalCost Breakdown"/>
      <sheetName val="Summary A-C"/>
      <sheetName val="A-OSS RC 1.1"/>
      <sheetName val="B-BSS UpgradeGSM R10"/>
      <sheetName val="C-EDGETrial"/>
      <sheetName val="D-Instl&amp;CommTRUImpl."/>
      <sheetName val="E-Insl&amp;CommEDGE Impl."/>
      <sheetName val="F-Project Management"/>
      <sheetName val="TPR-Management Summary(1)"/>
      <sheetName val="TPR-Consolidated(1)"/>
      <sheetName val="Contractual Terms(1)"/>
      <sheetName val="TPR-Management Summary(2)"/>
      <sheetName val="TPR-Consolidated(2)"/>
      <sheetName val="Contractual Terms(2)"/>
      <sheetName val="TPR-Management Summary(3)"/>
      <sheetName val="TPR-Consolidated(3)"/>
      <sheetName val="Contractual Terms(3)"/>
      <sheetName val="Contractual Terms_1_"/>
      <sheetName val="Input"/>
      <sheetName val="Report"/>
      <sheetName val="Internal Summary"/>
      <sheetName val="Discount Tables"/>
      <sheetName val="Curr, Site Names, Flex conf"/>
      <sheetName val="NMS98"/>
      <sheetName val="DATA-BASE"/>
      <sheetName val="HW_config"/>
      <sheetName val="SW_config"/>
      <sheetName val="OTHER"/>
      <sheetName val="Param BC"/>
      <sheetName val="Sizer 2002 (IN)"/>
      <sheetName val="DIMENSION"/>
      <sheetName val="SWOPT"/>
      <sheetName val="AM-MARGIN"/>
      <sheetName val="Macro2"/>
      <sheetName val="AMC-99"/>
      <sheetName val="Macro3"/>
      <sheetName val="Macro1"/>
      <sheetName val="TBM"/>
      <sheetName val="Calc. Overview"/>
      <sheetName val="Parameter"/>
      <sheetName val="Tabel"/>
      <sheetName val="K2-FA"/>
      <sheetName val="Check List CME"/>
      <sheetName val="Defect Photo"/>
      <sheetName val="Score PM SIte Audit"/>
      <sheetName val="TPR-Consolidated"/>
      <sheetName val="Link List"/>
      <sheetName val=" "/>
      <sheetName val="GLP-DISCOUNT"/>
      <sheetName val="BSC_UPGRADES"/>
      <sheetName val="Parameters"/>
      <sheetName val="Sheet1"/>
      <sheetName val="Drop Down List"/>
      <sheetName val="install"/>
      <sheetName val="para"/>
      <sheetName val="Site List"/>
      <sheetName val="SDH Hub Site List - All"/>
      <sheetName val="AAL2 Site List - All"/>
      <sheetName val="DELETE"/>
      <sheetName val="Services"/>
      <sheetName val="Bank Loan _Stage 2_"/>
      <sheetName val="Bank Loan _stage 3_"/>
      <sheetName val="Legend"/>
      <sheetName val="EJ Master Report"/>
      <sheetName val="Customize"/>
      <sheetName val="Data"/>
      <sheetName val="MSC Product Characteristic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55">
          <cell r="B55">
            <v>9000</v>
          </cell>
        </row>
      </sheetData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/>
      <sheetData sheetId="74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Paths - 261 Sites Scenario"/>
      <sheetName val="Paths _ 261 Sites Scenario"/>
      <sheetName val="Price"/>
      <sheetName val="Resume"/>
      <sheetName val="BUT-1"/>
      <sheetName val="HEX-A"/>
      <sheetName val="HEX-E"/>
      <sheetName val="I-BUT"/>
      <sheetName val="RD I-BUT"/>
      <sheetName val="FE-1770-I"/>
      <sheetName val="FE-1770.P1"/>
      <sheetName val="FE-1770-II"/>
      <sheetName val="RumusTB 1 bln"/>
      <sheetName val="CODE"/>
      <sheetName val="GSDC"/>
    </sheetNames>
    <sheetDataSet>
      <sheetData sheetId="0" refreshError="1"/>
      <sheetData sheetId="1" refreshError="1">
        <row r="2">
          <cell r="A2">
            <v>1</v>
          </cell>
        </row>
        <row r="46">
          <cell r="A46">
            <v>45</v>
          </cell>
          <cell r="B46" t="str">
            <v>2;52-CBD_2</v>
          </cell>
          <cell r="C46">
            <v>37</v>
          </cell>
          <cell r="D46" t="str">
            <v>CBD 2</v>
          </cell>
          <cell r="E46" t="str">
            <v>A: 23EHP-2x2-0.6HP NP TN; Upgradable to 4x2</v>
          </cell>
          <cell r="F46" t="str">
            <v>H Atlet Century Park (non-261)</v>
          </cell>
          <cell r="G46" t="str">
            <v>S06°13'23.3</v>
          </cell>
          <cell r="H46" t="str">
            <v>106°48'09.8</v>
          </cell>
          <cell r="I46" t="str">
            <v>Site-00131</v>
          </cell>
          <cell r="J46" t="str">
            <v>S06°13'25.5</v>
          </cell>
          <cell r="K46" t="str">
            <v>106°48'18.6</v>
          </cell>
          <cell r="L46" t="str">
            <v>0.3 km]</v>
          </cell>
          <cell r="M46" t="str">
            <v>Untitled</v>
          </cell>
          <cell r="N46" t="str">
            <v>&lt;None&gt;</v>
          </cell>
          <cell r="P46" t="str">
            <v>From 204 &amp; 28 Links</v>
          </cell>
        </row>
        <row r="47">
          <cell r="A47">
            <v>46</v>
          </cell>
          <cell r="B47" t="str">
            <v>2;50-CBD_2</v>
          </cell>
          <cell r="C47">
            <v>38</v>
          </cell>
          <cell r="D47" t="str">
            <v>CBD 2</v>
          </cell>
          <cell r="E47" t="str">
            <v>A: 23EHP-2x2-0.6HP NP TN; Upgradable to 4x2</v>
          </cell>
          <cell r="F47" t="str">
            <v>Hotal Crown Plaza (non-261)</v>
          </cell>
          <cell r="G47" t="str">
            <v>S06°13'21.3</v>
          </cell>
          <cell r="H47" t="str">
            <v>106°48'54.6</v>
          </cell>
          <cell r="I47" t="str">
            <v>Site-00547</v>
          </cell>
          <cell r="J47" t="str">
            <v>S06°13'08.4</v>
          </cell>
          <cell r="K47" t="str">
            <v>106°48'50.6</v>
          </cell>
          <cell r="L47" t="str">
            <v>0.4 km]</v>
          </cell>
          <cell r="M47" t="str">
            <v>Untitled</v>
          </cell>
          <cell r="N47" t="str">
            <v>&lt;None&gt;</v>
          </cell>
          <cell r="P47" t="str">
            <v>From 204 &amp; 28 Links</v>
          </cell>
        </row>
        <row r="48">
          <cell r="A48">
            <v>47</v>
          </cell>
          <cell r="B48" t="str">
            <v>2;49-CBD_2</v>
          </cell>
          <cell r="C48">
            <v>39</v>
          </cell>
          <cell r="D48" t="str">
            <v>CBD 2</v>
          </cell>
          <cell r="E48" t="str">
            <v>A: 23EHP-2x2-0.6HP NP TN; Upgradable to 4x2</v>
          </cell>
          <cell r="F48" t="str">
            <v>Hotal Crown Plaza (non-261)</v>
          </cell>
          <cell r="G48" t="str">
            <v>S06°13'21.3</v>
          </cell>
          <cell r="H48" t="str">
            <v>106°48'54.6</v>
          </cell>
          <cell r="I48" t="str">
            <v>Plaza Semanggi</v>
          </cell>
          <cell r="J48" t="str">
            <v>S06°13'15.3</v>
          </cell>
          <cell r="K48" t="str">
            <v>106°48'49.9</v>
          </cell>
          <cell r="L48" t="str">
            <v>0.2 km]</v>
          </cell>
          <cell r="M48" t="str">
            <v>Untitled</v>
          </cell>
          <cell r="N48" t="str">
            <v>&lt;None&gt;</v>
          </cell>
          <cell r="P48" t="str">
            <v>From 204 &amp; 28 Links</v>
          </cell>
        </row>
        <row r="49">
          <cell r="A49">
            <v>48</v>
          </cell>
          <cell r="B49" t="str">
            <v>2;102-CBD_2</v>
          </cell>
          <cell r="C49">
            <v>40</v>
          </cell>
          <cell r="D49" t="str">
            <v>CBD 2</v>
          </cell>
          <cell r="E49" t="str">
            <v>A: 23EHP-2x2-0.6HP NP TN; Upgradable to 4x2</v>
          </cell>
          <cell r="F49" t="str">
            <v>Hotel Grand Hyatt (Plaza Indones</v>
          </cell>
          <cell r="G49" t="str">
            <v>S06°11'39.0</v>
          </cell>
          <cell r="H49" t="str">
            <v>106°49'21.1</v>
          </cell>
          <cell r="I49" t="str">
            <v>Plaza Indonesia</v>
          </cell>
          <cell r="J49" t="str">
            <v>S06°11'38.7</v>
          </cell>
          <cell r="K49" t="str">
            <v>106°49'17.8</v>
          </cell>
          <cell r="L49" t="str">
            <v>0.1 km]</v>
          </cell>
          <cell r="M49" t="str">
            <v>Untitled</v>
          </cell>
          <cell r="N49" t="str">
            <v>&lt;None&gt;</v>
          </cell>
          <cell r="P49" t="str">
            <v>From 204 &amp; 28 Links</v>
          </cell>
        </row>
        <row r="50">
          <cell r="A50">
            <v>49</v>
          </cell>
          <cell r="B50" t="str">
            <v>2;200-CBD_2</v>
          </cell>
          <cell r="C50">
            <v>41</v>
          </cell>
          <cell r="D50" t="str">
            <v>CBD 2</v>
          </cell>
          <cell r="E50" t="str">
            <v>A: 23EHP-2x2-0.6HP NP TN; Upgradable to 4x2</v>
          </cell>
          <cell r="F50" t="str">
            <v>JSX (Jakarta Stock Exchange) 2</v>
          </cell>
          <cell r="G50" t="str">
            <v>S06°13'21.3</v>
          </cell>
          <cell r="H50" t="str">
            <v>106°48'33.8</v>
          </cell>
          <cell r="I50" t="str">
            <v>Site-00514</v>
          </cell>
          <cell r="J50" t="str">
            <v>S06°13'20.4</v>
          </cell>
          <cell r="K50" t="str">
            <v>106°48'34.1</v>
          </cell>
          <cell r="L50" t="str">
            <v>0.0 km]</v>
          </cell>
          <cell r="M50" t="str">
            <v>Untitled</v>
          </cell>
          <cell r="N50" t="str">
            <v>&lt;None&gt;</v>
          </cell>
          <cell r="P50" t="str">
            <v>From 204 &amp; 28 Links</v>
          </cell>
        </row>
        <row r="51">
          <cell r="A51">
            <v>50</v>
          </cell>
          <cell r="B51" t="str">
            <v>2;93-CBD_2</v>
          </cell>
          <cell r="C51">
            <v>42</v>
          </cell>
          <cell r="D51" t="str">
            <v>CBD 2</v>
          </cell>
          <cell r="E51" t="str">
            <v>A: 23EHP-2x2-0.6HP NP TN; Upgradable to 4x2</v>
          </cell>
          <cell r="F51" t="str">
            <v>Landmark (1 &amp; 2) (non-261)</v>
          </cell>
          <cell r="G51" t="str">
            <v>S06°12'14.9</v>
          </cell>
          <cell r="H51" t="str">
            <v>106°49'26.5</v>
          </cell>
          <cell r="I51" t="str">
            <v>Site-00117</v>
          </cell>
          <cell r="J51" t="str">
            <v>S06°12'16.3</v>
          </cell>
          <cell r="K51" t="str">
            <v>106°49'22.2</v>
          </cell>
          <cell r="L51" t="str">
            <v>0.1 km]</v>
          </cell>
          <cell r="M51" t="str">
            <v>Untitled</v>
          </cell>
          <cell r="N51" t="str">
            <v>&lt;None&gt;</v>
          </cell>
          <cell r="P51" t="str">
            <v>From 204 &amp; 28 Links</v>
          </cell>
        </row>
        <row r="52">
          <cell r="A52">
            <v>51</v>
          </cell>
          <cell r="B52" t="str">
            <v>2;78-CBD_2</v>
          </cell>
          <cell r="C52">
            <v>43</v>
          </cell>
          <cell r="D52" t="str">
            <v>CBD 2</v>
          </cell>
          <cell r="E52" t="str">
            <v>A: 23EHP-2x2-0.6HP NP TN; Upgradable to 4x2</v>
          </cell>
          <cell r="F52" t="str">
            <v>Menara Batavia (non-261)</v>
          </cell>
          <cell r="G52" t="str">
            <v>S06°12'36.7</v>
          </cell>
          <cell r="H52" t="str">
            <v>106°49'00.1</v>
          </cell>
          <cell r="I52" t="str">
            <v>Site-00123</v>
          </cell>
          <cell r="J52" t="str">
            <v>S06°12'41.5</v>
          </cell>
          <cell r="K52" t="str">
            <v>106°49'12.9</v>
          </cell>
          <cell r="L52" t="str">
            <v>0.4 km]</v>
          </cell>
          <cell r="M52" t="str">
            <v>Untitled</v>
          </cell>
          <cell r="N52" t="str">
            <v>&lt;None&gt;</v>
          </cell>
          <cell r="P52" t="str">
            <v>From 204 &amp; 28 Links</v>
          </cell>
        </row>
        <row r="53">
          <cell r="A53">
            <v>52</v>
          </cell>
          <cell r="B53" t="str">
            <v>2;55-CBD_2</v>
          </cell>
          <cell r="C53">
            <v>44</v>
          </cell>
          <cell r="D53" t="str">
            <v>CBD 2</v>
          </cell>
          <cell r="E53" t="str">
            <v>A: 23EHP-2x2-0.6HP NP TN; Upgradable to 4x2</v>
          </cell>
          <cell r="F53" t="str">
            <v>Ratu Plaza (non-261)</v>
          </cell>
          <cell r="G53" t="str">
            <v>S06°13'34.3</v>
          </cell>
          <cell r="H53" t="str">
            <v>106°48'05.5</v>
          </cell>
          <cell r="I53" t="str">
            <v>Site-00132</v>
          </cell>
          <cell r="J53" t="str">
            <v>S06°13'40.6</v>
          </cell>
          <cell r="K53" t="str">
            <v>106°48'06.5</v>
          </cell>
          <cell r="L53" t="str">
            <v>0.2 km]</v>
          </cell>
          <cell r="M53" t="str">
            <v>Untitled</v>
          </cell>
          <cell r="N53" t="str">
            <v>&lt;None&gt;</v>
          </cell>
          <cell r="P53" t="str">
            <v>From 204 &amp; 28 Links</v>
          </cell>
        </row>
        <row r="54">
          <cell r="A54">
            <v>53</v>
          </cell>
          <cell r="B54" t="str">
            <v>2;81-CBD_2</v>
          </cell>
          <cell r="C54">
            <v>45</v>
          </cell>
          <cell r="D54" t="str">
            <v>CBD 2</v>
          </cell>
          <cell r="E54" t="str">
            <v>A: 23EHP-2x2-0.6HP NP TN; Upgradable to 4x2</v>
          </cell>
          <cell r="F54" t="str">
            <v>Shangri-La</v>
          </cell>
          <cell r="G54" t="str">
            <v>S06°12'10.4</v>
          </cell>
          <cell r="H54" t="str">
            <v>106°49'06.7</v>
          </cell>
          <cell r="I54" t="str">
            <v>Site-00111</v>
          </cell>
          <cell r="J54" t="str">
            <v>S06°12'00.0</v>
          </cell>
          <cell r="K54" t="str">
            <v>106°48'52.6</v>
          </cell>
          <cell r="L54" t="str">
            <v>0.5 km]</v>
          </cell>
          <cell r="M54" t="str">
            <v>Untitled</v>
          </cell>
          <cell r="N54" t="str">
            <v>&lt;None&gt;</v>
          </cell>
          <cell r="P54" t="str">
            <v>From 204 &amp; 28 Links</v>
          </cell>
        </row>
        <row r="55">
          <cell r="A55">
            <v>54</v>
          </cell>
          <cell r="B55" t="str">
            <v>2;92-CBD_2</v>
          </cell>
          <cell r="C55">
            <v>46</v>
          </cell>
          <cell r="D55" t="str">
            <v>CBD 2</v>
          </cell>
          <cell r="E55" t="str">
            <v>A: 23EHP-2x2-0.6HP NP TN; Upgradable to 4x2</v>
          </cell>
          <cell r="F55" t="str">
            <v>Site-00116</v>
          </cell>
          <cell r="G55" t="str">
            <v>S06°11'59.6</v>
          </cell>
          <cell r="H55" t="str">
            <v>106°49'23.0</v>
          </cell>
          <cell r="I55" t="str">
            <v>Site-00546</v>
          </cell>
          <cell r="J55" t="str">
            <v>S06°11'58.3</v>
          </cell>
          <cell r="K55" t="str">
            <v>106°49'40.7</v>
          </cell>
          <cell r="L55" t="str">
            <v>0.5 km]</v>
          </cell>
          <cell r="M55" t="str">
            <v>Untitled</v>
          </cell>
          <cell r="N55" t="str">
            <v>&lt;None&gt;</v>
          </cell>
          <cell r="P55" t="str">
            <v>From 204 &amp; 28 Links</v>
          </cell>
        </row>
        <row r="56">
          <cell r="A56">
            <v>55</v>
          </cell>
          <cell r="B56" t="str">
            <v>2;104;2-CBD_2</v>
          </cell>
          <cell r="C56">
            <v>47</v>
          </cell>
          <cell r="D56" t="str">
            <v>CBD 2</v>
          </cell>
          <cell r="E56" t="str">
            <v>A: 23EHP-2x2-0.6HP NP TN; Upgradable to 4x2</v>
          </cell>
          <cell r="F56" t="str">
            <v>Site-00560</v>
          </cell>
          <cell r="G56" t="str">
            <v>S06°11'09.1</v>
          </cell>
          <cell r="H56" t="str">
            <v>106°49'34.6</v>
          </cell>
          <cell r="I56" t="str">
            <v>Site-00101</v>
          </cell>
          <cell r="J56" t="str">
            <v>S06°10'57.8</v>
          </cell>
          <cell r="K56" t="str">
            <v>106°49'37.2</v>
          </cell>
          <cell r="L56" t="str">
            <v>0.4 km]</v>
          </cell>
          <cell r="M56" t="str">
            <v>Untitled</v>
          </cell>
          <cell r="N56" t="str">
            <v>&lt;None&gt;</v>
          </cell>
          <cell r="P56" t="str">
            <v>From 204 &amp; 28 Links</v>
          </cell>
        </row>
        <row r="57">
          <cell r="A57">
            <v>56</v>
          </cell>
          <cell r="B57" t="str">
            <v>2;50-CBD_2;2</v>
          </cell>
          <cell r="C57">
            <v>48</v>
          </cell>
          <cell r="D57" t="str">
            <v>CBD 2</v>
          </cell>
          <cell r="E57" t="str">
            <v>A: 23EHP-2x2-0.6HP NP TN; Upgradable to 4x2</v>
          </cell>
          <cell r="F57" t="str">
            <v>Site-00860</v>
          </cell>
          <cell r="G57" t="str">
            <v>S06°10'48.2</v>
          </cell>
          <cell r="H57" t="str">
            <v>106°49'55.4</v>
          </cell>
          <cell r="I57" t="str">
            <v>Balaikota Jakarta (Gubernur)</v>
          </cell>
          <cell r="J57" t="str">
            <v>S06°10'52.3</v>
          </cell>
          <cell r="K57" t="str">
            <v>106°49'45.4</v>
          </cell>
          <cell r="L57" t="str">
            <v>0.3 km]</v>
          </cell>
          <cell r="M57" t="str">
            <v>Untitled</v>
          </cell>
          <cell r="N57" t="str">
            <v>&lt;None&gt;</v>
          </cell>
          <cell r="P57" t="str">
            <v>From 204 &amp; 28 Links</v>
          </cell>
        </row>
        <row r="58">
          <cell r="A58">
            <v>57</v>
          </cell>
          <cell r="B58" t="str">
            <v>2;192-CBD_2</v>
          </cell>
          <cell r="C58">
            <v>49</v>
          </cell>
          <cell r="D58" t="str">
            <v>CBD 2</v>
          </cell>
          <cell r="E58" t="str">
            <v>A: 23EHP-2x2-0.6HP NP TN; Upgradable to 4x2</v>
          </cell>
          <cell r="F58" t="str">
            <v>Universitas Atma Jaya (non-261)</v>
          </cell>
          <cell r="G58" t="str">
            <v>S06°13'06.6</v>
          </cell>
          <cell r="H58" t="str">
            <v>106°48'55.2</v>
          </cell>
          <cell r="I58" t="str">
            <v>BRI II</v>
          </cell>
          <cell r="J58" t="str">
            <v>S06°13'01.8</v>
          </cell>
          <cell r="K58" t="str">
            <v>106°48'51.1</v>
          </cell>
          <cell r="L58" t="str">
            <v>0.2 km]</v>
          </cell>
          <cell r="M58" t="str">
            <v>Untitled</v>
          </cell>
          <cell r="N58" t="str">
            <v>&lt;None&gt;</v>
          </cell>
          <cell r="P58" t="str">
            <v>From 204 &amp; 28 Links</v>
          </cell>
        </row>
        <row r="59">
          <cell r="A59">
            <v>58</v>
          </cell>
          <cell r="B59" t="str">
            <v>2;193-CBD_2</v>
          </cell>
          <cell r="C59">
            <v>50</v>
          </cell>
          <cell r="D59" t="str">
            <v>CBD 2</v>
          </cell>
          <cell r="E59" t="str">
            <v>A: 23EHP-2x2-0.6HP NP TN; Upgradable to 4x2</v>
          </cell>
          <cell r="F59" t="str">
            <v>Wisma Danamon (non-261)</v>
          </cell>
          <cell r="G59" t="str">
            <v>S06°12'56.9</v>
          </cell>
          <cell r="H59" t="str">
            <v>106°49'04.8</v>
          </cell>
          <cell r="I59" t="str">
            <v>Site-00124</v>
          </cell>
          <cell r="J59" t="str">
            <v>S06°12'57.6</v>
          </cell>
          <cell r="K59" t="str">
            <v>106°48'58.0</v>
          </cell>
          <cell r="L59" t="str">
            <v>0.2 km]</v>
          </cell>
          <cell r="M59" t="str">
            <v>Untitled</v>
          </cell>
          <cell r="N59" t="str">
            <v>&lt;None&gt;</v>
          </cell>
          <cell r="P59" t="str">
            <v>From 204 &amp; 28 Links</v>
          </cell>
        </row>
        <row r="60">
          <cell r="A60">
            <v>59</v>
          </cell>
          <cell r="B60" t="str">
            <v>2;61-CBD_2</v>
          </cell>
          <cell r="C60">
            <v>51</v>
          </cell>
          <cell r="D60" t="str">
            <v>CBD 2</v>
          </cell>
          <cell r="E60" t="str">
            <v>A: 23EHP-2x2-0.6HP NP TN; Upgradable to 4x2</v>
          </cell>
          <cell r="F60" t="str">
            <v>Wisma Gkbi</v>
          </cell>
          <cell r="G60" t="str">
            <v>S06°13'03.0</v>
          </cell>
          <cell r="H60" t="str">
            <v>106°48'46.9</v>
          </cell>
          <cell r="I60" t="str">
            <v>Hotel Hilton</v>
          </cell>
          <cell r="J60" t="str">
            <v>S06°13'08.2</v>
          </cell>
          <cell r="K60" t="str">
            <v>106°48'33.3</v>
          </cell>
          <cell r="L60" t="str">
            <v>0.4 km]</v>
          </cell>
          <cell r="M60" t="str">
            <v>Untitled</v>
          </cell>
          <cell r="N60" t="str">
            <v>&lt;None&gt;</v>
          </cell>
          <cell r="P60" t="str">
            <v>From 204 &amp; 28 Links</v>
          </cell>
        </row>
        <row r="61">
          <cell r="A61">
            <v>60</v>
          </cell>
          <cell r="B61" t="str">
            <v>4-CBD_2</v>
          </cell>
          <cell r="C61">
            <v>52</v>
          </cell>
          <cell r="D61" t="str">
            <v>CBD 2</v>
          </cell>
          <cell r="E61" t="str">
            <v>G: 23EHP-4x2-0.6HP NP TN; Upgradable to 8x2</v>
          </cell>
          <cell r="F61" t="str">
            <v>JSX (Jakarta Stock Exchange) 1</v>
          </cell>
          <cell r="G61" t="str">
            <v>S06°13'22.2</v>
          </cell>
          <cell r="H61" t="str">
            <v>106°48'35.4</v>
          </cell>
          <cell r="I61" t="str">
            <v>JSX (Jakarta Stock Exchange) 2</v>
          </cell>
          <cell r="J61" t="str">
            <v>S06°13'21.3</v>
          </cell>
          <cell r="K61" t="str">
            <v>106°48'33.8</v>
          </cell>
          <cell r="L61" t="str">
            <v>0.1 km]</v>
          </cell>
          <cell r="M61" t="str">
            <v>Untitled</v>
          </cell>
          <cell r="N61" t="str">
            <v>&lt;None&gt;</v>
          </cell>
          <cell r="P61" t="str">
            <v>From 204 &amp; 28 Links</v>
          </cell>
        </row>
        <row r="62">
          <cell r="A62">
            <v>61</v>
          </cell>
          <cell r="B62" t="str">
            <v>4;41-CBD_2</v>
          </cell>
          <cell r="C62">
            <v>53</v>
          </cell>
          <cell r="D62" t="str">
            <v>CBD 2</v>
          </cell>
          <cell r="E62" t="str">
            <v>G: 23EHP-4x2-0.6HP NP TN; Upgradable to 8x2</v>
          </cell>
          <cell r="F62" t="str">
            <v>JSX (Jakarta Stock Exchange) 2</v>
          </cell>
          <cell r="G62" t="str">
            <v>S06°13'21.3</v>
          </cell>
          <cell r="H62" t="str">
            <v>106°48'33.8</v>
          </cell>
          <cell r="I62" t="str">
            <v>Bapindo Plaza</v>
          </cell>
          <cell r="J62" t="str">
            <v>S06°13'23.4</v>
          </cell>
          <cell r="K62" t="str">
            <v>106°48'30.6</v>
          </cell>
          <cell r="L62" t="str">
            <v>0.1 km]</v>
          </cell>
          <cell r="M62" t="str">
            <v>Untitled</v>
          </cell>
          <cell r="N62" t="str">
            <v>&lt;None&gt;</v>
          </cell>
          <cell r="P62" t="str">
            <v>From 204 &amp; 28 Links</v>
          </cell>
        </row>
        <row r="63">
          <cell r="A63">
            <v>62</v>
          </cell>
          <cell r="B63" t="str">
            <v>4;37-CBD_2</v>
          </cell>
          <cell r="C63">
            <v>54</v>
          </cell>
          <cell r="D63" t="str">
            <v>CBD 2</v>
          </cell>
          <cell r="E63" t="str">
            <v>G: 23EHP-4x2-0.6HP NP TN; Upgradable to 8x2</v>
          </cell>
          <cell r="F63" t="str">
            <v>Landmark (1 &amp; 2) (non-261)</v>
          </cell>
          <cell r="G63" t="str">
            <v>S06°12'14.9</v>
          </cell>
          <cell r="H63" t="str">
            <v>106°49'26.5</v>
          </cell>
          <cell r="I63" t="str">
            <v>Site-00546</v>
          </cell>
          <cell r="J63" t="str">
            <v>S06°11'58.3</v>
          </cell>
          <cell r="K63" t="str">
            <v>106°49'40.7</v>
          </cell>
          <cell r="L63" t="str">
            <v>0.7 km]</v>
          </cell>
          <cell r="M63" t="str">
            <v>Untitled</v>
          </cell>
          <cell r="N63" t="str">
            <v>&lt;None&gt;</v>
          </cell>
          <cell r="P63" t="str">
            <v>From 204 &amp; 28 Links</v>
          </cell>
        </row>
        <row r="64">
          <cell r="A64">
            <v>63</v>
          </cell>
          <cell r="B64" t="str">
            <v>4;40-CBD_2</v>
          </cell>
          <cell r="C64">
            <v>55</v>
          </cell>
          <cell r="D64" t="str">
            <v>CBD 2</v>
          </cell>
          <cell r="E64" t="str">
            <v>G: 23EHP-4x2-0.6HP NP TN; Upgradable to 8x2</v>
          </cell>
          <cell r="F64" t="str">
            <v>Plaza Indonesia</v>
          </cell>
          <cell r="G64" t="str">
            <v>S06°11'38.7</v>
          </cell>
          <cell r="H64" t="str">
            <v>106°49'17.8</v>
          </cell>
          <cell r="I64" t="str">
            <v>Plaza EX</v>
          </cell>
          <cell r="J64" t="str">
            <v>S06°11'35.5</v>
          </cell>
          <cell r="K64" t="str">
            <v>106°49'18.9</v>
          </cell>
          <cell r="L64" t="str">
            <v>0.1 km]</v>
          </cell>
          <cell r="M64" t="str">
            <v>Untitled</v>
          </cell>
          <cell r="N64" t="str">
            <v>&lt;None&gt;</v>
          </cell>
          <cell r="P64" t="str">
            <v>From 204 &amp; 28 Links</v>
          </cell>
        </row>
        <row r="65">
          <cell r="A65">
            <v>64</v>
          </cell>
          <cell r="B65" t="str">
            <v>4;22-CBD_2</v>
          </cell>
          <cell r="C65">
            <v>56</v>
          </cell>
          <cell r="D65" t="str">
            <v>CBD 2</v>
          </cell>
          <cell r="E65" t="str">
            <v>G: 23EHP-4x2-0.6HP NP TN; Upgradable to 8x2</v>
          </cell>
          <cell r="F65" t="str">
            <v>Ratu Plaza (non-261)</v>
          </cell>
          <cell r="G65" t="str">
            <v>S06°13'34.3</v>
          </cell>
          <cell r="H65" t="str">
            <v>106°48'05.5</v>
          </cell>
          <cell r="I65" t="str">
            <v>Summitmas 1 &amp; 2 (non-261)</v>
          </cell>
          <cell r="J65" t="str">
            <v>S06°13'37.0</v>
          </cell>
          <cell r="K65" t="str">
            <v>106°48'10.6</v>
          </cell>
          <cell r="L65" t="str">
            <v>0.2 km]</v>
          </cell>
          <cell r="M65" t="str">
            <v>Untitled</v>
          </cell>
          <cell r="N65" t="str">
            <v>&lt;None&gt;</v>
          </cell>
          <cell r="P65" t="str">
            <v>From 204 &amp; 28 Links</v>
          </cell>
        </row>
        <row r="66">
          <cell r="A66">
            <v>65</v>
          </cell>
          <cell r="B66" t="str">
            <v>4;43;2-CBD_2</v>
          </cell>
          <cell r="C66">
            <v>57</v>
          </cell>
          <cell r="D66" t="str">
            <v>CBD 2</v>
          </cell>
          <cell r="E66" t="str">
            <v>G: 23EHP-4x2-0.6HP NP TN; Upgradable to 8x2</v>
          </cell>
          <cell r="F66" t="str">
            <v>Site-00101</v>
          </cell>
          <cell r="G66" t="str">
            <v>S06°10'57.8</v>
          </cell>
          <cell r="H66" t="str">
            <v>106°49'37.2</v>
          </cell>
          <cell r="I66" t="str">
            <v>Site-00095</v>
          </cell>
          <cell r="J66" t="str">
            <v>S06°10'58.9</v>
          </cell>
          <cell r="K66" t="str">
            <v>106°49'23.1</v>
          </cell>
          <cell r="L66" t="str">
            <v>0.4 km]</v>
          </cell>
          <cell r="M66" t="str">
            <v>Untitled</v>
          </cell>
          <cell r="N66" t="str">
            <v>&lt;None&gt;</v>
          </cell>
          <cell r="P66" t="str">
            <v>From 204 &amp; 28 Links</v>
          </cell>
        </row>
        <row r="67">
          <cell r="A67">
            <v>66</v>
          </cell>
          <cell r="B67" t="str">
            <v>4;27-CBD_2</v>
          </cell>
          <cell r="C67">
            <v>58</v>
          </cell>
          <cell r="D67" t="str">
            <v>CBD 2</v>
          </cell>
          <cell r="E67" t="str">
            <v>G: 23EHP-4x2-0.6HP NP TN; Upgradable to 8x2</v>
          </cell>
          <cell r="F67" t="str">
            <v>Site-00109</v>
          </cell>
          <cell r="G67" t="str">
            <v>S06°11'32.3</v>
          </cell>
          <cell r="H67" t="str">
            <v>106°49'25.3</v>
          </cell>
          <cell r="I67" t="str">
            <v>Plaza Bank Niaga (non-261)</v>
          </cell>
          <cell r="J67" t="str">
            <v>S06°11'28.1</v>
          </cell>
          <cell r="K67" t="str">
            <v>106°49'23.4</v>
          </cell>
          <cell r="L67" t="str">
            <v>0.1 km]</v>
          </cell>
          <cell r="M67" t="str">
            <v>Untitled</v>
          </cell>
          <cell r="N67" t="str">
            <v>&lt;None&gt;</v>
          </cell>
          <cell r="P67" t="str">
            <v>From 204 &amp; 28 Links</v>
          </cell>
        </row>
        <row r="68">
          <cell r="A68">
            <v>67</v>
          </cell>
          <cell r="B68" t="str">
            <v>4;32-CBD_2</v>
          </cell>
          <cell r="C68">
            <v>59</v>
          </cell>
          <cell r="D68" t="str">
            <v>CBD 2</v>
          </cell>
          <cell r="E68" t="str">
            <v>G: 23EHP-4x2-0.6HP NP TN; Upgradable to 8x2</v>
          </cell>
          <cell r="F68" t="str">
            <v>Site-00304</v>
          </cell>
          <cell r="G68" t="str">
            <v>S06°12'23.1</v>
          </cell>
          <cell r="H68" t="str">
            <v>106°49'01.7</v>
          </cell>
          <cell r="I68" t="str">
            <v>Site-00111</v>
          </cell>
          <cell r="J68" t="str">
            <v>S06°12'00.0</v>
          </cell>
          <cell r="K68" t="str">
            <v>106°48'52.6</v>
          </cell>
          <cell r="L68" t="str">
            <v>0.8 km]</v>
          </cell>
          <cell r="M68" t="str">
            <v>Untitled</v>
          </cell>
          <cell r="N68" t="str">
            <v>&lt;None&gt;</v>
          </cell>
          <cell r="P68" t="str">
            <v>From 204 &amp; 28 Links</v>
          </cell>
        </row>
        <row r="69">
          <cell r="A69">
            <v>68</v>
          </cell>
          <cell r="B69" t="str">
            <v>4;17-CBD_2</v>
          </cell>
          <cell r="C69">
            <v>60</v>
          </cell>
          <cell r="D69" t="str">
            <v>CBD 2</v>
          </cell>
          <cell r="E69" t="str">
            <v>G: 23EHP-4x2-0.6HP NP TN; Upgradable to 8x2</v>
          </cell>
          <cell r="F69" t="str">
            <v>Site-00529</v>
          </cell>
          <cell r="G69" t="str">
            <v>S06°10'58.1</v>
          </cell>
          <cell r="H69" t="str">
            <v>106°49'51.7</v>
          </cell>
          <cell r="I69" t="str">
            <v>Site-00108</v>
          </cell>
          <cell r="J69" t="str">
            <v>S06°11'12.8</v>
          </cell>
          <cell r="K69" t="str">
            <v>106°49'48.2</v>
          </cell>
          <cell r="L69" t="str">
            <v>0.5 km]</v>
          </cell>
          <cell r="M69" t="str">
            <v>Untitled</v>
          </cell>
          <cell r="N69" t="str">
            <v>&lt;None&gt;</v>
          </cell>
          <cell r="P69" t="str">
            <v>From 204 &amp; 28 Links</v>
          </cell>
        </row>
        <row r="70">
          <cell r="A70">
            <v>69</v>
          </cell>
          <cell r="B70" t="str">
            <v>4;36-CBD_2</v>
          </cell>
          <cell r="C70">
            <v>61</v>
          </cell>
          <cell r="D70" t="str">
            <v>CBD 2</v>
          </cell>
          <cell r="E70" t="str">
            <v>G: 23EHP-4x2-0.6HP NP TN; Upgradable to 8x2</v>
          </cell>
          <cell r="F70" t="str">
            <v>Site-00546</v>
          </cell>
          <cell r="G70" t="str">
            <v>S06°11'58.3</v>
          </cell>
          <cell r="H70" t="str">
            <v>106°49'40.7</v>
          </cell>
          <cell r="I70" t="str">
            <v>Site-00549</v>
          </cell>
          <cell r="J70" t="str">
            <v>S06°11'46.4</v>
          </cell>
          <cell r="K70" t="str">
            <v>106°49'25.1</v>
          </cell>
          <cell r="L70" t="str">
            <v>0.6 km]</v>
          </cell>
          <cell r="M70" t="str">
            <v>Untitled</v>
          </cell>
          <cell r="N70" t="str">
            <v>&lt;None&gt;</v>
          </cell>
          <cell r="P70" t="str">
            <v>From 204 &amp; 28 Links</v>
          </cell>
        </row>
        <row r="71">
          <cell r="A71">
            <v>70</v>
          </cell>
          <cell r="B71" t="str">
            <v>4;78-CBD_2</v>
          </cell>
          <cell r="C71">
            <v>62</v>
          </cell>
          <cell r="D71" t="str">
            <v>CBD 2</v>
          </cell>
          <cell r="E71" t="str">
            <v>G: 23EHP-4x2-0.6HP NP TN; Upgradable to 8x2</v>
          </cell>
          <cell r="F71" t="str">
            <v>Wisma Danamon (non-261)</v>
          </cell>
          <cell r="G71" t="str">
            <v>S06°12'56.9</v>
          </cell>
          <cell r="H71" t="str">
            <v>106°49'04.8</v>
          </cell>
          <cell r="I71" t="str">
            <v>Site-00513</v>
          </cell>
          <cell r="J71" t="str">
            <v>S06°12'52.9</v>
          </cell>
          <cell r="K71" t="str">
            <v>106°49'08.8</v>
          </cell>
          <cell r="L71" t="str">
            <v>0.2 km]</v>
          </cell>
          <cell r="M71" t="str">
            <v>Untitled</v>
          </cell>
          <cell r="N71" t="str">
            <v>&lt;None&gt;</v>
          </cell>
          <cell r="P71" t="str">
            <v>From 204 &amp; 28 Links</v>
          </cell>
        </row>
        <row r="72">
          <cell r="A72">
            <v>71</v>
          </cell>
          <cell r="B72" t="str">
            <v>6;13-CBD_2</v>
          </cell>
          <cell r="C72">
            <v>63</v>
          </cell>
          <cell r="D72" t="str">
            <v>CBD 2</v>
          </cell>
          <cell r="E72" t="str">
            <v>L: 15EHP-8x2-0.6HP HS TN; Upgradable to 16x2</v>
          </cell>
          <cell r="F72" t="str">
            <v>Hotel Hilton</v>
          </cell>
          <cell r="G72" t="str">
            <v>S06°13'08.2</v>
          </cell>
          <cell r="H72" t="str">
            <v>106°48'33.3</v>
          </cell>
          <cell r="I72" t="str">
            <v>Site-00185</v>
          </cell>
          <cell r="J72" t="str">
            <v>S06°13'04.7</v>
          </cell>
          <cell r="K72" t="str">
            <v>106°48'37.5</v>
          </cell>
          <cell r="L72" t="str">
            <v>0.2 km]</v>
          </cell>
          <cell r="M72" t="str">
            <v>Untitled</v>
          </cell>
          <cell r="N72" t="str">
            <v>&lt;None&gt;</v>
          </cell>
          <cell r="P72" t="str">
            <v>From 204 &amp; 28 Links</v>
          </cell>
        </row>
        <row r="73">
          <cell r="A73">
            <v>72</v>
          </cell>
          <cell r="B73" t="str">
            <v>6;10-CBD_2</v>
          </cell>
          <cell r="C73">
            <v>64</v>
          </cell>
          <cell r="D73" t="str">
            <v>CBD 2</v>
          </cell>
          <cell r="E73" t="str">
            <v>L: 15EHP-8x2-0.6HP HS TN; Upgradable to 16x2</v>
          </cell>
          <cell r="F73" t="str">
            <v>Site-00860</v>
          </cell>
          <cell r="G73" t="str">
            <v>S06°10'48.2</v>
          </cell>
          <cell r="H73" t="str">
            <v>106°49'55.4</v>
          </cell>
          <cell r="I73" t="str">
            <v>Site-01110</v>
          </cell>
          <cell r="J73" t="str">
            <v>S06°10'27.0</v>
          </cell>
          <cell r="K73" t="str">
            <v>106°49'48.3</v>
          </cell>
          <cell r="L73" t="str">
            <v>0.7 km]</v>
          </cell>
          <cell r="M73" t="str">
            <v>Untitled</v>
          </cell>
          <cell r="N73" t="str">
            <v>&lt;None&gt;</v>
          </cell>
          <cell r="P73" t="str">
            <v>From 204 &amp; 28 Links</v>
          </cell>
        </row>
        <row r="74">
          <cell r="A74">
            <v>73</v>
          </cell>
          <cell r="B74" t="str">
            <v>6;39-CBD_2</v>
          </cell>
          <cell r="C74">
            <v>65</v>
          </cell>
          <cell r="D74" t="str">
            <v>CBD 2</v>
          </cell>
          <cell r="E74" t="str">
            <v>L: 15EHP-8x2-0.6HP HS TN; Upgradable to 16x2</v>
          </cell>
          <cell r="F74" t="str">
            <v>Site-00882</v>
          </cell>
          <cell r="G74" t="str">
            <v>S06°13'08.2</v>
          </cell>
          <cell r="H74" t="str">
            <v>106°49'08.4</v>
          </cell>
          <cell r="I74" t="str">
            <v>Universitas Atma Jaya (non-261)</v>
          </cell>
          <cell r="J74" t="str">
            <v>S06°13'06.6</v>
          </cell>
          <cell r="K74" t="str">
            <v>106°48'55.2</v>
          </cell>
          <cell r="L74" t="str">
            <v>0.4 km]</v>
          </cell>
          <cell r="M74" t="str">
            <v>Untitled</v>
          </cell>
          <cell r="N74" t="str">
            <v>&lt;None&gt;</v>
          </cell>
          <cell r="P74" t="str">
            <v>From 204 &amp; 28 Links</v>
          </cell>
        </row>
        <row r="75">
          <cell r="A75">
            <v>74</v>
          </cell>
          <cell r="B75" t="str">
            <v>10;40-CBD_2</v>
          </cell>
          <cell r="C75">
            <v>66</v>
          </cell>
          <cell r="D75" t="str">
            <v>CBD 2</v>
          </cell>
          <cell r="E75" t="str">
            <v>O: 23EHP-16x2-0.6HP HS TN</v>
          </cell>
          <cell r="F75" t="str">
            <v>JSX (Jakarta Stock Exchange) 2</v>
          </cell>
          <cell r="G75" t="str">
            <v>S06°13'21.3</v>
          </cell>
          <cell r="H75" t="str">
            <v>106°48'33.8</v>
          </cell>
          <cell r="I75" t="str">
            <v>Site-00185</v>
          </cell>
          <cell r="J75" t="str">
            <v>S06°13'04.7</v>
          </cell>
          <cell r="K75" t="str">
            <v>106°48'37.5</v>
          </cell>
          <cell r="L75" t="str">
            <v>0.5 km]</v>
          </cell>
          <cell r="M75" t="str">
            <v>Untitled</v>
          </cell>
          <cell r="N75" t="str">
            <v>&lt;None&gt;</v>
          </cell>
          <cell r="P75" t="str">
            <v>From 204 &amp; 28 Links</v>
          </cell>
        </row>
        <row r="76">
          <cell r="A76">
            <v>75</v>
          </cell>
          <cell r="B76" t="str">
            <v>10;39-CBD_2</v>
          </cell>
          <cell r="C76">
            <v>67</v>
          </cell>
          <cell r="D76" t="str">
            <v>CBD 2</v>
          </cell>
          <cell r="E76" t="str">
            <v>O: 23EHP-16x2-0.6HP HS TN</v>
          </cell>
          <cell r="F76" t="str">
            <v>Plaza EX</v>
          </cell>
          <cell r="G76" t="str">
            <v>S06°11'35.5</v>
          </cell>
          <cell r="H76" t="str">
            <v>106°49'18.9</v>
          </cell>
          <cell r="I76" t="str">
            <v>Site-00109</v>
          </cell>
          <cell r="J76" t="str">
            <v>S06°11'32.3</v>
          </cell>
          <cell r="K76" t="str">
            <v>106°49'25.3</v>
          </cell>
          <cell r="L76" t="str">
            <v>0.2 km]</v>
          </cell>
          <cell r="M76" t="str">
            <v>Untitled</v>
          </cell>
          <cell r="N76" t="str">
            <v>&lt;None&gt;</v>
          </cell>
          <cell r="P76" t="str">
            <v>From 204 &amp; 28 Links</v>
          </cell>
        </row>
        <row r="77">
          <cell r="A77">
            <v>76</v>
          </cell>
          <cell r="B77" t="str">
            <v>10;11-CBD_2</v>
          </cell>
          <cell r="C77">
            <v>68</v>
          </cell>
          <cell r="D77" t="str">
            <v>CBD 2</v>
          </cell>
          <cell r="E77" t="str">
            <v>O: 23EHP-16x2-0.6HP HS TN</v>
          </cell>
          <cell r="F77" t="str">
            <v>Ratu Plaza (non-261)</v>
          </cell>
          <cell r="G77" t="str">
            <v>S06°13'34.3</v>
          </cell>
          <cell r="H77" t="str">
            <v>106°48'05.5</v>
          </cell>
          <cell r="I77" t="str">
            <v>Site-00552 (non-261)</v>
          </cell>
          <cell r="J77" t="str">
            <v>S06°13'23.6</v>
          </cell>
          <cell r="K77" t="str">
            <v>106°47'55.1</v>
          </cell>
          <cell r="L77" t="str">
            <v>0.5 km]</v>
          </cell>
          <cell r="M77" t="str">
            <v>Untitled</v>
          </cell>
          <cell r="N77" t="str">
            <v>&lt;None&gt;</v>
          </cell>
          <cell r="P77" t="str">
            <v>From 204 &amp; 28 Links</v>
          </cell>
        </row>
        <row r="78">
          <cell r="A78">
            <v>77</v>
          </cell>
          <cell r="B78" t="str">
            <v>10-CBD_2</v>
          </cell>
          <cell r="C78">
            <v>69</v>
          </cell>
          <cell r="D78" t="str">
            <v>CBD 2</v>
          </cell>
          <cell r="E78" t="str">
            <v>O: 23EHP-16x2-0.6HP HS TN</v>
          </cell>
          <cell r="F78" t="str">
            <v>Site-00095</v>
          </cell>
          <cell r="G78" t="str">
            <v>S06°10'58.9</v>
          </cell>
          <cell r="H78" t="str">
            <v>106°49'23.1</v>
          </cell>
          <cell r="I78" t="str">
            <v>Site-00422</v>
          </cell>
          <cell r="J78" t="str">
            <v>S06°10'42.8</v>
          </cell>
          <cell r="K78" t="str">
            <v>106°49'07.6</v>
          </cell>
          <cell r="L78" t="str">
            <v>0.7 km]</v>
          </cell>
          <cell r="M78" t="str">
            <v>Untitled</v>
          </cell>
          <cell r="N78" t="str">
            <v>&lt;None&gt;</v>
          </cell>
          <cell r="P78" t="str">
            <v>From 204 &amp; 28 Links</v>
          </cell>
        </row>
        <row r="79">
          <cell r="A79">
            <v>78</v>
          </cell>
          <cell r="B79" t="str">
            <v>10;32-CBD_2</v>
          </cell>
          <cell r="C79">
            <v>70</v>
          </cell>
          <cell r="D79" t="str">
            <v>CBD 2</v>
          </cell>
          <cell r="E79" t="str">
            <v>O: 23EHP-16x2-0.6HP HS TN</v>
          </cell>
          <cell r="F79" t="str">
            <v>Site-00102</v>
          </cell>
          <cell r="G79" t="str">
            <v>S06°11'15.1</v>
          </cell>
          <cell r="H79" t="str">
            <v>106°49'23.9</v>
          </cell>
          <cell r="I79" t="str">
            <v>Site-00530</v>
          </cell>
          <cell r="J79" t="str">
            <v>S06°11'10.9</v>
          </cell>
          <cell r="K79" t="str">
            <v>106°49'10.2</v>
          </cell>
          <cell r="L79" t="str">
            <v>0.4 km]</v>
          </cell>
          <cell r="M79" t="str">
            <v>Untitled</v>
          </cell>
          <cell r="N79" t="str">
            <v>&lt;None&gt;</v>
          </cell>
          <cell r="P79" t="str">
            <v>From 204 &amp; 28 Links</v>
          </cell>
        </row>
        <row r="80">
          <cell r="A80">
            <v>79</v>
          </cell>
          <cell r="B80" t="str">
            <v>10;2-CBD_2</v>
          </cell>
          <cell r="C80">
            <v>71</v>
          </cell>
          <cell r="D80" t="str">
            <v>CBD 2</v>
          </cell>
          <cell r="E80" t="str">
            <v>O: 23EHP-16x2-0.6HP HS TN</v>
          </cell>
          <cell r="F80" t="str">
            <v>Site-00108</v>
          </cell>
          <cell r="G80" t="str">
            <v>S06°11'12.8</v>
          </cell>
          <cell r="H80" t="str">
            <v>106°49'48.2</v>
          </cell>
          <cell r="I80" t="str">
            <v>Site-00100</v>
          </cell>
          <cell r="J80" t="str">
            <v>S06°11'01.2</v>
          </cell>
          <cell r="K80" t="str">
            <v>106°50'03.0</v>
          </cell>
          <cell r="L80" t="str">
            <v>0.6 km]</v>
          </cell>
          <cell r="M80" t="str">
            <v>Untitled</v>
          </cell>
          <cell r="N80" t="str">
            <v>&lt;None&gt;</v>
          </cell>
          <cell r="P80" t="str">
            <v>From 204 &amp; 28 Links</v>
          </cell>
        </row>
        <row r="81">
          <cell r="A81">
            <v>80</v>
          </cell>
          <cell r="B81" t="str">
            <v>10;38-CBD_2</v>
          </cell>
          <cell r="C81">
            <v>72</v>
          </cell>
          <cell r="D81" t="str">
            <v>CBD 2</v>
          </cell>
          <cell r="E81" t="str">
            <v>O: 23EHP-16x2-0.6HP HS TN</v>
          </cell>
          <cell r="F81" t="str">
            <v>Site-00882</v>
          </cell>
          <cell r="G81" t="str">
            <v>S06°13'08.2</v>
          </cell>
          <cell r="H81" t="str">
            <v>106°49'08.4</v>
          </cell>
          <cell r="I81" t="str">
            <v>Wisma Danamon (non-261)</v>
          </cell>
          <cell r="J81" t="str">
            <v>S06°12'56.9</v>
          </cell>
          <cell r="K81" t="str">
            <v>106°49'04.8</v>
          </cell>
          <cell r="L81" t="str">
            <v>0.4 km]</v>
          </cell>
          <cell r="M81" t="str">
            <v>Untitled</v>
          </cell>
          <cell r="N81" t="str">
            <v>&lt;None&gt;</v>
          </cell>
          <cell r="P81" t="str">
            <v>From 204 &amp; 28 Links</v>
          </cell>
        </row>
        <row r="82">
          <cell r="A82">
            <v>81</v>
          </cell>
          <cell r="B82" t="str">
            <v>63;27-CBD_2</v>
          </cell>
          <cell r="C82">
            <v>73</v>
          </cell>
          <cell r="D82" t="str">
            <v>CBD 2</v>
          </cell>
          <cell r="E82" t="str">
            <v xml:space="preserve">R: 13EHC-63x2-0.6HP NP; Ant Dual Polarized </v>
          </cell>
          <cell r="F82" t="str">
            <v>Ind-Menara Imperium B-3</v>
          </cell>
          <cell r="G82" t="str">
            <v>S06°12'37.1</v>
          </cell>
          <cell r="H82" t="str">
            <v>106°49'54.0</v>
          </cell>
          <cell r="I82" t="str">
            <v>Site-00556</v>
          </cell>
          <cell r="J82" t="str">
            <v>S06°12'17.2</v>
          </cell>
          <cell r="K82" t="str">
            <v>106°50'01.3</v>
          </cell>
          <cell r="L82" t="str">
            <v>0.7 km]</v>
          </cell>
          <cell r="M82" t="str">
            <v>Untitled</v>
          </cell>
          <cell r="N82" t="str">
            <v>&lt;None&gt;</v>
          </cell>
          <cell r="P82" t="str">
            <v>From 204 &amp; 28 Links</v>
          </cell>
        </row>
        <row r="83">
          <cell r="A83">
            <v>82</v>
          </cell>
          <cell r="B83" t="str">
            <v>63;21-CBD_2</v>
          </cell>
          <cell r="C83">
            <v>74</v>
          </cell>
          <cell r="D83" t="str">
            <v>CBD 2</v>
          </cell>
          <cell r="E83" t="str">
            <v xml:space="preserve">R: 13EHC-63x2-0.6HP NP; Ant Dual Polarized </v>
          </cell>
          <cell r="F83" t="str">
            <v>Site-00548</v>
          </cell>
          <cell r="G83" t="str">
            <v>S06°12'28.8</v>
          </cell>
          <cell r="H83" t="str">
            <v>106°49'19.5</v>
          </cell>
          <cell r="I83" t="str">
            <v>Ind-Menara Imperium B-3</v>
          </cell>
          <cell r="J83" t="str">
            <v>S06°12'37.1</v>
          </cell>
          <cell r="K83" t="str">
            <v>106°49'54.0</v>
          </cell>
          <cell r="L83" t="str">
            <v>1.1 km]</v>
          </cell>
          <cell r="M83" t="str">
            <v>Untitled</v>
          </cell>
          <cell r="N83" t="str">
            <v>&lt;None&gt;</v>
          </cell>
          <cell r="P83" t="str">
            <v>From 204 &amp; 28 Links</v>
          </cell>
        </row>
        <row r="84">
          <cell r="A84">
            <v>83</v>
          </cell>
          <cell r="B84" t="str">
            <v>63;19-CBD_2</v>
          </cell>
          <cell r="C84">
            <v>75</v>
          </cell>
          <cell r="D84" t="str">
            <v>CBD 2</v>
          </cell>
          <cell r="E84" t="str">
            <v xml:space="preserve">R: 13EHC-63x2-0.6HP NP; Ant Dual Polarized </v>
          </cell>
          <cell r="F84" t="str">
            <v>Site-00882</v>
          </cell>
          <cell r="G84" t="str">
            <v>S06°13'08.2</v>
          </cell>
          <cell r="H84" t="str">
            <v>106°49'08.4</v>
          </cell>
          <cell r="I84" t="str">
            <v>Site-00185</v>
          </cell>
          <cell r="J84" t="str">
            <v>S06°13'04.7</v>
          </cell>
          <cell r="K84" t="str">
            <v>106°48'37.5</v>
          </cell>
          <cell r="L84" t="str">
            <v>1.0 km]</v>
          </cell>
          <cell r="M84" t="str">
            <v>Untitled</v>
          </cell>
          <cell r="N84" t="str">
            <v>&lt;None&gt;</v>
          </cell>
          <cell r="P84" t="str">
            <v>From 204 &amp; 28 Links</v>
          </cell>
        </row>
        <row r="85">
          <cell r="A85">
            <v>84</v>
          </cell>
          <cell r="B85" t="str">
            <v>63;26-CBD_2</v>
          </cell>
          <cell r="C85">
            <v>76</v>
          </cell>
          <cell r="D85" t="str">
            <v>CBD 2</v>
          </cell>
          <cell r="E85" t="str">
            <v xml:space="preserve">S: 13EHC-63x2-1.2HP NP ; Ant Dual Polarized  </v>
          </cell>
          <cell r="F85" t="str">
            <v>Ind-Menara Imperium B-3</v>
          </cell>
          <cell r="G85" t="str">
            <v>S06°12'37.1</v>
          </cell>
          <cell r="H85" t="str">
            <v>106°49'54.0</v>
          </cell>
          <cell r="I85" t="str">
            <v>Site-00543</v>
          </cell>
          <cell r="J85" t="str">
            <v>S06°12'08.2</v>
          </cell>
          <cell r="K85" t="str">
            <v>106°49'12.5</v>
          </cell>
          <cell r="L85" t="str">
            <v>1.6 km]</v>
          </cell>
          <cell r="M85" t="str">
            <v>Untitled</v>
          </cell>
          <cell r="N85" t="str">
            <v>&lt;None&gt;</v>
          </cell>
          <cell r="P85" t="str">
            <v>From 204 &amp; 28 Links</v>
          </cell>
        </row>
        <row r="86">
          <cell r="A86">
            <v>85</v>
          </cell>
          <cell r="B86" t="str">
            <v>63;54-CBD_2</v>
          </cell>
          <cell r="C86">
            <v>77</v>
          </cell>
          <cell r="D86" t="str">
            <v>CBD 2</v>
          </cell>
          <cell r="E86" t="str">
            <v xml:space="preserve">S: 13EHC-63x2-1.2HP NP ; Ant Dual Polarized  </v>
          </cell>
          <cell r="F86" t="str">
            <v>Site-00100</v>
          </cell>
          <cell r="G86" t="str">
            <v>S06°11'01.2</v>
          </cell>
          <cell r="H86" t="str">
            <v>106°50'03.0</v>
          </cell>
          <cell r="I86" t="str">
            <v>Site-01110</v>
          </cell>
          <cell r="J86" t="str">
            <v>S06°10'27.0</v>
          </cell>
          <cell r="K86" t="str">
            <v>106°49'48.3</v>
          </cell>
          <cell r="L86" t="str">
            <v>1.1 km]</v>
          </cell>
          <cell r="M86" t="str">
            <v>Untitled</v>
          </cell>
          <cell r="N86" t="str">
            <v>&lt;None&gt;</v>
          </cell>
          <cell r="P86" t="str">
            <v>From 204 &amp; 28 Links</v>
          </cell>
        </row>
        <row r="87">
          <cell r="A87">
            <v>86</v>
          </cell>
          <cell r="B87" t="str">
            <v>63;58-CBD_2</v>
          </cell>
          <cell r="C87">
            <v>78</v>
          </cell>
          <cell r="D87" t="str">
            <v>CBD 2</v>
          </cell>
          <cell r="E87" t="str">
            <v xml:space="preserve">S: 13EHC-63x2-1.2HP NP ; Ant Dual Polarized  </v>
          </cell>
          <cell r="F87" t="str">
            <v>Site-00100</v>
          </cell>
          <cell r="G87" t="str">
            <v>S06°11'01.2</v>
          </cell>
          <cell r="H87" t="str">
            <v>106°50'03.0</v>
          </cell>
          <cell r="I87" t="str">
            <v>Site-00063 (non-261)</v>
          </cell>
          <cell r="J87" t="str">
            <v>S06°10'03.5</v>
          </cell>
          <cell r="K87" t="str">
            <v>106°50'31.4</v>
          </cell>
          <cell r="L87" t="str">
            <v>2.0 km]</v>
          </cell>
          <cell r="M87" t="str">
            <v>Untitled</v>
          </cell>
          <cell r="N87" t="str">
            <v>&lt;None&gt;</v>
          </cell>
          <cell r="P87" t="str">
            <v>From 204 &amp; 28 Links</v>
          </cell>
        </row>
        <row r="88">
          <cell r="A88">
            <v>87</v>
          </cell>
          <cell r="B88" t="str">
            <v>63;25-CBD_2</v>
          </cell>
          <cell r="C88">
            <v>79</v>
          </cell>
          <cell r="D88" t="str">
            <v>CBD 2</v>
          </cell>
          <cell r="E88" t="str">
            <v xml:space="preserve">S: 13EHC-63x2-1.2HP NP ; Ant Dual Polarized  </v>
          </cell>
          <cell r="F88" t="str">
            <v>Site-00543</v>
          </cell>
          <cell r="G88" t="str">
            <v>S06°12'08.2</v>
          </cell>
          <cell r="H88" t="str">
            <v>106°49'12.5</v>
          </cell>
          <cell r="I88" t="str">
            <v>Site-00109</v>
          </cell>
          <cell r="J88" t="str">
            <v>S06°11'32.3</v>
          </cell>
          <cell r="K88" t="str">
            <v>106°49'25.3</v>
          </cell>
          <cell r="L88" t="str">
            <v>1.2 km]</v>
          </cell>
          <cell r="M88" t="str">
            <v>Untitled</v>
          </cell>
          <cell r="N88" t="str">
            <v>&lt;None&gt;</v>
          </cell>
          <cell r="P88" t="str">
            <v>From 204 &amp; 28 Links</v>
          </cell>
        </row>
        <row r="89">
          <cell r="A89">
            <v>88</v>
          </cell>
          <cell r="B89" t="str">
            <v>63;20-CBD_2</v>
          </cell>
          <cell r="C89">
            <v>80</v>
          </cell>
          <cell r="D89" t="str">
            <v>CBD 2</v>
          </cell>
          <cell r="E89" t="str">
            <v xml:space="preserve">S: 13EHC-63x2-1.2HP NP ; Ant Dual Polarized  </v>
          </cell>
          <cell r="F89" t="str">
            <v>Site-00548</v>
          </cell>
          <cell r="G89" t="str">
            <v>S06°12'28.8</v>
          </cell>
          <cell r="H89" t="str">
            <v>106°49'19.5</v>
          </cell>
          <cell r="I89" t="str">
            <v>Site-00185</v>
          </cell>
          <cell r="J89" t="str">
            <v>S06°13'04.7</v>
          </cell>
          <cell r="K89" t="str">
            <v>106°48'37.5</v>
          </cell>
          <cell r="L89" t="str">
            <v>1.7 km]</v>
          </cell>
          <cell r="M89" t="str">
            <v>Untitled</v>
          </cell>
          <cell r="N89" t="str">
            <v>&lt;None&gt;</v>
          </cell>
          <cell r="P89" t="str">
            <v>From 204 &amp; 28 Links</v>
          </cell>
        </row>
        <row r="90">
          <cell r="A90">
            <v>89</v>
          </cell>
          <cell r="B90" t="str">
            <v>63;28-CBD_2</v>
          </cell>
          <cell r="C90">
            <v>81</v>
          </cell>
          <cell r="D90" t="str">
            <v>CBD 2</v>
          </cell>
          <cell r="E90" t="str">
            <v xml:space="preserve">S: 13EHC-63x2-1.2HP NP ; Ant Dual Polarized  </v>
          </cell>
          <cell r="F90" t="str">
            <v>Site-00556</v>
          </cell>
          <cell r="G90" t="str">
            <v>S06°12'17.2</v>
          </cell>
          <cell r="H90" t="str">
            <v>106°50'01.3</v>
          </cell>
          <cell r="I90" t="str">
            <v>Site-00109</v>
          </cell>
          <cell r="J90" t="str">
            <v>S06°11'32.3</v>
          </cell>
          <cell r="K90" t="str">
            <v>106°49'25.3</v>
          </cell>
          <cell r="L90" t="str">
            <v>1.8 km]</v>
          </cell>
          <cell r="M90" t="str">
            <v>Untitled</v>
          </cell>
          <cell r="N90" t="str">
            <v>&lt;None&gt;</v>
          </cell>
          <cell r="P90" t="str">
            <v>From 204 &amp; 28 Links</v>
          </cell>
        </row>
        <row r="91">
          <cell r="A91">
            <v>90</v>
          </cell>
          <cell r="B91" t="str">
            <v>63;18-CBD_2</v>
          </cell>
          <cell r="C91">
            <v>82</v>
          </cell>
          <cell r="D91" t="str">
            <v>CBD 2</v>
          </cell>
          <cell r="E91" t="str">
            <v xml:space="preserve">S: 13EHC-63x2-1.2HP NP ; Ant Dual Polarized  </v>
          </cell>
          <cell r="F91" t="str">
            <v>Site-00882</v>
          </cell>
          <cell r="G91" t="str">
            <v>S06°13'08.2</v>
          </cell>
          <cell r="H91" t="str">
            <v>106°49'08.4</v>
          </cell>
          <cell r="I91" t="str">
            <v>Ind-Menara Imperium B-3</v>
          </cell>
          <cell r="J91" t="str">
            <v>S06°12'37.1</v>
          </cell>
          <cell r="K91" t="str">
            <v>106°49'54.0</v>
          </cell>
          <cell r="L91" t="str">
            <v>1.7 km]</v>
          </cell>
          <cell r="M91" t="str">
            <v>Untitled</v>
          </cell>
          <cell r="N91" t="str">
            <v>&lt;None&gt;</v>
          </cell>
          <cell r="P91" t="str">
            <v>From 204 &amp; 28 Links</v>
          </cell>
        </row>
        <row r="92">
          <cell r="A92">
            <v>91</v>
          </cell>
          <cell r="B92" t="str">
            <v>63;59-CBD_2</v>
          </cell>
          <cell r="C92">
            <v>83</v>
          </cell>
          <cell r="D92" t="str">
            <v>CBD 2</v>
          </cell>
          <cell r="E92" t="str">
            <v xml:space="preserve">S: 13EHC-63x2-1.2HP NP ; Ant Dual Polarized  </v>
          </cell>
          <cell r="F92" t="str">
            <v>Site-01110</v>
          </cell>
          <cell r="G92" t="str">
            <v>S06°10'27.0</v>
          </cell>
          <cell r="H92" t="str">
            <v>106°49'48.3</v>
          </cell>
          <cell r="I92" t="str">
            <v>Hayam Wuruk Plaza (non-261)</v>
          </cell>
          <cell r="J92" t="str">
            <v>S06°09'07.6</v>
          </cell>
          <cell r="K92" t="str">
            <v>106°49'03.9</v>
          </cell>
          <cell r="L92" t="str">
            <v>2.8 km]</v>
          </cell>
          <cell r="M92" t="str">
            <v>Untitled</v>
          </cell>
          <cell r="N92" t="str">
            <v>&lt;None&gt;</v>
          </cell>
          <cell r="P92" t="str">
            <v>From 204 &amp; 28 Links</v>
          </cell>
        </row>
        <row r="93">
          <cell r="A93">
            <v>92</v>
          </cell>
          <cell r="B93" t="str">
            <v>63;57-CBD_2</v>
          </cell>
          <cell r="C93">
            <v>84</v>
          </cell>
          <cell r="D93" t="str">
            <v>CBD 2</v>
          </cell>
          <cell r="E93" t="str">
            <v xml:space="preserve">T: 7EHC-63x2-0.6HP NP; Ant Dual Polarized </v>
          </cell>
          <cell r="F93" t="str">
            <v>Site-00063 (non-261)</v>
          </cell>
          <cell r="G93" t="str">
            <v>S06°10'03.5</v>
          </cell>
          <cell r="H93" t="str">
            <v>106°50'31.4</v>
          </cell>
          <cell r="I93" t="str">
            <v>Hayam Wuruk Plaza (non-261)</v>
          </cell>
          <cell r="J93" t="str">
            <v>S06°09'07.6</v>
          </cell>
          <cell r="K93" t="str">
            <v>106°49'03.9</v>
          </cell>
          <cell r="L93" t="str">
            <v>3.2 km]</v>
          </cell>
          <cell r="M93" t="str">
            <v>Untitled</v>
          </cell>
          <cell r="N93" t="str">
            <v>&lt;None&gt;</v>
          </cell>
          <cell r="P93" t="str">
            <v>From 204 &amp; 28 Links</v>
          </cell>
        </row>
        <row r="94">
          <cell r="A94">
            <v>93</v>
          </cell>
          <cell r="D94" t="str">
            <v>CBD 2</v>
          </cell>
          <cell r="E94" t="str">
            <v>J: 7EHP-4x2-0.6HP NP TN; Upgradable to 8x2</v>
          </cell>
          <cell r="F94" t="str">
            <v>Spare</v>
          </cell>
          <cell r="O94" t="str">
            <v>Spare</v>
          </cell>
        </row>
        <row r="95">
          <cell r="A95">
            <v>94</v>
          </cell>
          <cell r="D95" t="str">
            <v>CBD 2</v>
          </cell>
          <cell r="E95" t="str">
            <v>J: 7EHP-4x2-0.6HP NP TN; Upgradable to 8x2</v>
          </cell>
          <cell r="F95" t="str">
            <v>Spare</v>
          </cell>
          <cell r="O95" t="str">
            <v>Spare</v>
          </cell>
        </row>
        <row r="96">
          <cell r="A96">
            <v>95</v>
          </cell>
          <cell r="D96" t="str">
            <v>CBD 2</v>
          </cell>
          <cell r="E96" t="str">
            <v>J: 7EHP-4x2-0.6HP NP TN; Upgradable to 8x2</v>
          </cell>
          <cell r="F96" t="str">
            <v>Spare</v>
          </cell>
          <cell r="O96" t="str">
            <v>Spare</v>
          </cell>
        </row>
        <row r="97">
          <cell r="A97">
            <v>96</v>
          </cell>
          <cell r="D97" t="str">
            <v>CBD 2</v>
          </cell>
          <cell r="E97" t="str">
            <v>J: 7EHP-4x2-0.6HP NP TN; Upgradable to 8x2</v>
          </cell>
          <cell r="F97" t="str">
            <v>Spare</v>
          </cell>
          <cell r="O97" t="str">
            <v>Spare</v>
          </cell>
        </row>
        <row r="98">
          <cell r="A98">
            <v>97</v>
          </cell>
          <cell r="D98" t="str">
            <v>CBD 2</v>
          </cell>
          <cell r="E98" t="str">
            <v>K: 7EHP-4x2-1.2HP NP TN; Upgradable to 8x2</v>
          </cell>
          <cell r="F98" t="str">
            <v>Spare</v>
          </cell>
          <cell r="O98" t="str">
            <v>Spare</v>
          </cell>
        </row>
        <row r="99">
          <cell r="A99">
            <v>98</v>
          </cell>
          <cell r="D99" t="str">
            <v>CBD 2</v>
          </cell>
          <cell r="E99" t="str">
            <v>K: 7EHP-4x2-1.2HP NP TN; Upgradable to 8x2</v>
          </cell>
          <cell r="F99" t="str">
            <v>Spare</v>
          </cell>
          <cell r="O99" t="str">
            <v>Spare</v>
          </cell>
        </row>
        <row r="100">
          <cell r="A100">
            <v>99</v>
          </cell>
          <cell r="D100" t="str">
            <v>CBD 2</v>
          </cell>
          <cell r="E100" t="str">
            <v>K: 7EHP-4x2-1.2HP NP TN; Upgradable to 8x2</v>
          </cell>
          <cell r="F100" t="str">
            <v>Spare</v>
          </cell>
          <cell r="O100" t="str">
            <v>Spare</v>
          </cell>
        </row>
        <row r="101">
          <cell r="A101">
            <v>100</v>
          </cell>
          <cell r="D101" t="str">
            <v>CBD 2</v>
          </cell>
          <cell r="E101" t="str">
            <v>K: 7EHP-4x2-1.2HP NP TN; Upgradable to 8x2</v>
          </cell>
          <cell r="F101" t="str">
            <v>Spare</v>
          </cell>
          <cell r="O101" t="str">
            <v>Spare</v>
          </cell>
        </row>
        <row r="102">
          <cell r="A102">
            <v>101</v>
          </cell>
          <cell r="D102" t="str">
            <v>CBD 2</v>
          </cell>
          <cell r="E102" t="str">
            <v>N: 7EHP-8x2-0.6HP HS TN; Upgradable to 16x2</v>
          </cell>
          <cell r="F102" t="str">
            <v>Spare</v>
          </cell>
          <cell r="O102" t="str">
            <v>Spare</v>
          </cell>
        </row>
        <row r="103">
          <cell r="A103">
            <v>102</v>
          </cell>
          <cell r="D103" t="str">
            <v>CBD 2</v>
          </cell>
          <cell r="E103" t="str">
            <v>N: 7EHP-8x2-0.6HP HS TN; Upgradable to 16x2</v>
          </cell>
          <cell r="F103" t="str">
            <v>Spare</v>
          </cell>
          <cell r="O103" t="str">
            <v>Spare</v>
          </cell>
        </row>
        <row r="104">
          <cell r="A104">
            <v>103</v>
          </cell>
          <cell r="D104" t="str">
            <v>CBD 2</v>
          </cell>
          <cell r="E104" t="str">
            <v>N: 7EHP-8x2-0.6HP HS TN; Upgradable to 16x2</v>
          </cell>
          <cell r="F104" t="str">
            <v>Spare</v>
          </cell>
          <cell r="O104" t="str">
            <v>Spare</v>
          </cell>
        </row>
        <row r="105">
          <cell r="A105">
            <v>104</v>
          </cell>
          <cell r="D105" t="str">
            <v>CBD 2</v>
          </cell>
          <cell r="E105" t="str">
            <v>N: 7EHP-8x2-0.6HP HS TN; Upgradable to 16x2</v>
          </cell>
          <cell r="F105" t="str">
            <v>Spare</v>
          </cell>
          <cell r="O105" t="str">
            <v>Spare</v>
          </cell>
        </row>
        <row r="106">
          <cell r="A106">
            <v>105</v>
          </cell>
          <cell r="D106" t="str">
            <v>CBD 2</v>
          </cell>
          <cell r="E106" t="str">
            <v>N: 7EHP-8x2-0.6HP HS TN; Upgradable to 16x2</v>
          </cell>
          <cell r="F106" t="str">
            <v>Spare</v>
          </cell>
          <cell r="O106" t="str">
            <v>Spare</v>
          </cell>
        </row>
        <row r="107">
          <cell r="A107">
            <v>106</v>
          </cell>
          <cell r="D107" t="str">
            <v>CBD 2</v>
          </cell>
          <cell r="E107" t="str">
            <v>N: 7EHP-8x2-0.6HP HS TN; Upgradable to 16x2</v>
          </cell>
          <cell r="F107" t="str">
            <v>Spare</v>
          </cell>
          <cell r="O107" t="str">
            <v>Spare</v>
          </cell>
        </row>
        <row r="108">
          <cell r="A108">
            <v>107</v>
          </cell>
          <cell r="B108" t="str">
            <v>2;10-CBD_3</v>
          </cell>
          <cell r="C108">
            <v>85</v>
          </cell>
          <cell r="D108" t="str">
            <v>CBD 3</v>
          </cell>
          <cell r="E108" t="str">
            <v>A: 23EHP-2x2-0.6HP NP TN; Upgradable to 4x2</v>
          </cell>
          <cell r="F108" t="str">
            <v>Seibu (non-261)</v>
          </cell>
          <cell r="G108" t="str">
            <v>S06°14'42.5</v>
          </cell>
          <cell r="H108" t="str">
            <v>106°48'13.0</v>
          </cell>
          <cell r="I108" t="str">
            <v>Site-00551</v>
          </cell>
          <cell r="J108" t="str">
            <v>S06°14'43.7</v>
          </cell>
          <cell r="K108" t="str">
            <v>106°48'07.7</v>
          </cell>
          <cell r="L108" t="str">
            <v>0.2 km]</v>
          </cell>
          <cell r="M108" t="str">
            <v>Untitled</v>
          </cell>
          <cell r="N108" t="str">
            <v>&lt;None&gt;</v>
          </cell>
          <cell r="P108" t="str">
            <v>From 204 &amp; 28 Links</v>
          </cell>
        </row>
        <row r="109">
          <cell r="A109">
            <v>108</v>
          </cell>
          <cell r="B109" t="str">
            <v>2;28-CBD_3</v>
          </cell>
          <cell r="C109">
            <v>86</v>
          </cell>
          <cell r="D109" t="str">
            <v>CBD 3</v>
          </cell>
          <cell r="E109" t="str">
            <v>A: 23EHP-2x2-0.6HP NP TN; Upgradable to 4x2</v>
          </cell>
          <cell r="F109" t="str">
            <v>Site-00143</v>
          </cell>
          <cell r="G109" t="str">
            <v>S06°14'22.7</v>
          </cell>
          <cell r="H109" t="str">
            <v>106°47'53.4</v>
          </cell>
          <cell r="I109" t="str">
            <v>Universitas Al Azhar (non-261)</v>
          </cell>
          <cell r="J109" t="str">
            <v>S06°14'09.3</v>
          </cell>
          <cell r="K109" t="str">
            <v>106°47'56.7</v>
          </cell>
          <cell r="L109" t="str">
            <v>0.4 km]</v>
          </cell>
          <cell r="M109" t="str">
            <v>Untitled</v>
          </cell>
          <cell r="N109" t="str">
            <v>&lt;None&gt;</v>
          </cell>
          <cell r="P109" t="str">
            <v>From 204 &amp; 28 Links</v>
          </cell>
        </row>
        <row r="110">
          <cell r="A110">
            <v>109</v>
          </cell>
          <cell r="B110" t="str">
            <v>2;26-CBD_3</v>
          </cell>
          <cell r="C110">
            <v>87</v>
          </cell>
          <cell r="D110" t="str">
            <v>CBD 3</v>
          </cell>
          <cell r="E110" t="str">
            <v>A: 23EHP-2x2-0.6HP NP TN; Upgradable to 4x2</v>
          </cell>
          <cell r="F110" t="str">
            <v>Site-00153</v>
          </cell>
          <cell r="G110" t="str">
            <v>S06°14'19.9</v>
          </cell>
          <cell r="H110" t="str">
            <v>106°48'13.9</v>
          </cell>
          <cell r="I110" t="str">
            <v>Site-00142</v>
          </cell>
          <cell r="J110" t="str">
            <v>S06°14'07.8</v>
          </cell>
          <cell r="K110" t="str">
            <v>106°48'00.8</v>
          </cell>
          <cell r="L110" t="str">
            <v>0.5 km]</v>
          </cell>
          <cell r="M110" t="str">
            <v>Untitled</v>
          </cell>
          <cell r="N110" t="str">
            <v>&lt;None&gt;</v>
          </cell>
          <cell r="P110" t="str">
            <v>From 204 &amp; 28 Links</v>
          </cell>
        </row>
        <row r="111">
          <cell r="A111">
            <v>110</v>
          </cell>
          <cell r="B111" t="str">
            <v>2;6-CBD_3</v>
          </cell>
          <cell r="C111">
            <v>88</v>
          </cell>
          <cell r="D111" t="str">
            <v>CBD 3</v>
          </cell>
          <cell r="E111" t="str">
            <v>A: 23EHP-2x2-0.6HP NP TN; Upgradable to 4x2</v>
          </cell>
          <cell r="F111" t="str">
            <v>Site-00154</v>
          </cell>
          <cell r="G111" t="str">
            <v>S06°14'39.2</v>
          </cell>
          <cell r="H111" t="str">
            <v>106°47'42.8</v>
          </cell>
          <cell r="I111" t="str">
            <v>Site-00532</v>
          </cell>
          <cell r="J111" t="str">
            <v>S06°14'45.8</v>
          </cell>
          <cell r="K111" t="str">
            <v>106°47'53.3</v>
          </cell>
          <cell r="L111" t="str">
            <v>0.4 km]</v>
          </cell>
          <cell r="M111" t="str">
            <v>Untitled</v>
          </cell>
          <cell r="N111" t="str">
            <v>&lt;None&gt;</v>
          </cell>
          <cell r="P111" t="str">
            <v>From 204 &amp; 28 Links</v>
          </cell>
        </row>
        <row r="112">
          <cell r="A112">
            <v>111</v>
          </cell>
          <cell r="B112" t="str">
            <v>4;11-CBD_3</v>
          </cell>
          <cell r="C112">
            <v>89</v>
          </cell>
          <cell r="D112" t="str">
            <v>CBD 3</v>
          </cell>
          <cell r="E112" t="str">
            <v>G: 23EHP-4x2-0.6HP NP TN; Upgradable to 8x2</v>
          </cell>
          <cell r="F112" t="str">
            <v>RS Pertamina (non-261)</v>
          </cell>
          <cell r="G112" t="str">
            <v>S06°14'22.9</v>
          </cell>
          <cell r="H112" t="str">
            <v>106°47'36.2</v>
          </cell>
          <cell r="I112" t="str">
            <v>Universitas Al Azhar (non-261)</v>
          </cell>
          <cell r="J112" t="str">
            <v>S06°14'09.3</v>
          </cell>
          <cell r="K112" t="str">
            <v>106°47'56.7</v>
          </cell>
          <cell r="L112" t="str">
            <v>0.8 km]</v>
          </cell>
          <cell r="M112" t="str">
            <v>Untitled</v>
          </cell>
          <cell r="N112" t="str">
            <v>&lt;None&gt;</v>
          </cell>
          <cell r="P112" t="str">
            <v>From 204 &amp; 28 Links</v>
          </cell>
        </row>
        <row r="113">
          <cell r="A113">
            <v>112</v>
          </cell>
          <cell r="B113" t="str">
            <v>6-CBD_3</v>
          </cell>
          <cell r="C113">
            <v>90</v>
          </cell>
          <cell r="D113" t="str">
            <v>CBD 3</v>
          </cell>
          <cell r="E113" t="str">
            <v>L: 15EHP-8x2-0.6HP HS TN; Upgradable to 16x2</v>
          </cell>
          <cell r="F113" t="str">
            <v>Site-00532</v>
          </cell>
          <cell r="G113" t="str">
            <v>S06°14'45.8</v>
          </cell>
          <cell r="H113" t="str">
            <v>106°47'53.3</v>
          </cell>
          <cell r="I113" t="str">
            <v>Site-00164</v>
          </cell>
          <cell r="J113" t="str">
            <v>S06°14'58.8</v>
          </cell>
          <cell r="K113" t="str">
            <v>106°47'51.1</v>
          </cell>
          <cell r="L113" t="str">
            <v>0.4 km]</v>
          </cell>
          <cell r="M113" t="str">
            <v>Untitled</v>
          </cell>
          <cell r="N113" t="str">
            <v>&lt;None&gt;</v>
          </cell>
          <cell r="P113" t="str">
            <v>From 204 &amp; 28 Links</v>
          </cell>
        </row>
        <row r="114">
          <cell r="A114">
            <v>113</v>
          </cell>
          <cell r="B114" t="str">
            <v>6;6-CBD_3</v>
          </cell>
          <cell r="C114">
            <v>91</v>
          </cell>
          <cell r="D114" t="str">
            <v>CBD 3</v>
          </cell>
          <cell r="E114" t="str">
            <v>L: 15EHP-8x2-0.6HP HS TN; Upgradable to 16x2</v>
          </cell>
          <cell r="F114" t="str">
            <v>Site-00550</v>
          </cell>
          <cell r="G114" t="str">
            <v>S06°14'30.7</v>
          </cell>
          <cell r="H114" t="str">
            <v>106°48'05.1</v>
          </cell>
          <cell r="I114" t="str">
            <v>Site-00153</v>
          </cell>
          <cell r="J114" t="str">
            <v>S06°14'19.9</v>
          </cell>
          <cell r="K114" t="str">
            <v>106°48'13.9</v>
          </cell>
          <cell r="L114" t="str">
            <v>0.4 km]</v>
          </cell>
          <cell r="M114" t="str">
            <v>Untitled</v>
          </cell>
          <cell r="N114" t="str">
            <v>&lt;None&gt;</v>
          </cell>
          <cell r="P114" t="str">
            <v>From 204 &amp; 28 Links</v>
          </cell>
        </row>
        <row r="115">
          <cell r="A115">
            <v>114</v>
          </cell>
          <cell r="B115" t="str">
            <v>63;2-CBD_3</v>
          </cell>
          <cell r="C115">
            <v>92</v>
          </cell>
          <cell r="D115" t="str">
            <v>CBD 3</v>
          </cell>
          <cell r="E115" t="str">
            <v xml:space="preserve">R: 13EHC-63x2-0.6HP NP; Ant Dual Polarized </v>
          </cell>
          <cell r="F115" t="str">
            <v>Site-00550</v>
          </cell>
          <cell r="G115" t="str">
            <v>S06°14'30.7</v>
          </cell>
          <cell r="H115" t="str">
            <v>106°48'05.1</v>
          </cell>
          <cell r="I115" t="str">
            <v>Site-00164</v>
          </cell>
          <cell r="J115" t="str">
            <v>S06°14'58.8</v>
          </cell>
          <cell r="K115" t="str">
            <v>106°47'51.1</v>
          </cell>
          <cell r="L115" t="str">
            <v>1.0 km]</v>
          </cell>
          <cell r="M115" t="str">
            <v>Untitled</v>
          </cell>
          <cell r="N115" t="str">
            <v>&lt;None&gt;</v>
          </cell>
          <cell r="P115" t="str">
            <v>From 204 &amp; 28 Links</v>
          </cell>
        </row>
        <row r="116">
          <cell r="A116">
            <v>115</v>
          </cell>
          <cell r="B116" t="str">
            <v>63;5-CBD_3</v>
          </cell>
          <cell r="C116">
            <v>93</v>
          </cell>
          <cell r="D116" t="str">
            <v>CBD 3</v>
          </cell>
          <cell r="E116" t="str">
            <v xml:space="preserve">S: 13EHC-63x2-1.2HP NP ; Ant Dual Polarized  </v>
          </cell>
          <cell r="F116" t="str">
            <v>Citra Graha</v>
          </cell>
          <cell r="G116" t="str">
            <v>S06°14'04.7</v>
          </cell>
          <cell r="H116" t="str">
            <v>106°49'27.2</v>
          </cell>
          <cell r="I116" t="str">
            <v>Site-00550</v>
          </cell>
          <cell r="J116" t="str">
            <v>S06°14'30.7</v>
          </cell>
          <cell r="K116" t="str">
            <v>106°48'05.1</v>
          </cell>
          <cell r="L116" t="str">
            <v>2.6 km]</v>
          </cell>
          <cell r="M116" t="str">
            <v>Untitled</v>
          </cell>
          <cell r="N116" t="str">
            <v>&lt;None&gt;</v>
          </cell>
          <cell r="P116" t="str">
            <v>From 204 &amp; 28 Links</v>
          </cell>
        </row>
        <row r="117">
          <cell r="A117">
            <v>116</v>
          </cell>
          <cell r="B117" t="str">
            <v>63;3-CBD_3</v>
          </cell>
          <cell r="C117">
            <v>94</v>
          </cell>
          <cell r="D117" t="str">
            <v>CBD 3</v>
          </cell>
          <cell r="E117" t="str">
            <v xml:space="preserve">S: 13EHC-63x2-1.2HP NP ; Ant Dual Polarized  </v>
          </cell>
          <cell r="F117" t="str">
            <v>Site-01532 (non-261)</v>
          </cell>
          <cell r="G117" t="str">
            <v>S06°14'51.6</v>
          </cell>
          <cell r="H117" t="str">
            <v>106°48'54.9</v>
          </cell>
          <cell r="I117" t="str">
            <v>Site-00164</v>
          </cell>
          <cell r="J117" t="str">
            <v>S06°14'58.8</v>
          </cell>
          <cell r="K117" t="str">
            <v>106°47'51.1</v>
          </cell>
          <cell r="L117" t="str">
            <v>2.0 km]</v>
          </cell>
          <cell r="M117" t="str">
            <v>Untitled</v>
          </cell>
          <cell r="N117" t="str">
            <v>&lt;None&gt;</v>
          </cell>
          <cell r="P117" t="str">
            <v>From 204 &amp; 28 Links</v>
          </cell>
        </row>
        <row r="118">
          <cell r="A118">
            <v>117</v>
          </cell>
          <cell r="B118" t="str">
            <v>63;4-CBD_3</v>
          </cell>
          <cell r="C118">
            <v>95</v>
          </cell>
          <cell r="D118" t="str">
            <v>CBD 3</v>
          </cell>
          <cell r="E118" t="str">
            <v xml:space="preserve">S: 13EHC-63x2-1.2HP NP ; Ant Dual Polarized  </v>
          </cell>
          <cell r="F118" t="str">
            <v>Site-01532 (non-261)</v>
          </cell>
          <cell r="G118" t="str">
            <v>S06°14'51.6</v>
          </cell>
          <cell r="H118" t="str">
            <v>106°48'54.9</v>
          </cell>
          <cell r="I118" t="str">
            <v>Citra Graha</v>
          </cell>
          <cell r="J118" t="str">
            <v>S06°14'04.7</v>
          </cell>
          <cell r="K118" t="str">
            <v>106°49'27.2</v>
          </cell>
          <cell r="L118" t="str">
            <v>1.8 km]</v>
          </cell>
          <cell r="M118" t="str">
            <v>Untitled</v>
          </cell>
          <cell r="N118" t="str">
            <v>&lt;None&gt;</v>
          </cell>
          <cell r="P118" t="str">
            <v>From 204 &amp; 28 Links</v>
          </cell>
        </row>
        <row r="119">
          <cell r="A119">
            <v>118</v>
          </cell>
          <cell r="D119" t="str">
            <v>CBD 3</v>
          </cell>
          <cell r="E119" t="str">
            <v>J: 7EHP-4x2-0.6HP NP TN; Upgradable to 8x2</v>
          </cell>
          <cell r="F119" t="str">
            <v>Spare</v>
          </cell>
          <cell r="O119" t="str">
            <v>Spare</v>
          </cell>
        </row>
        <row r="120">
          <cell r="A120">
            <v>119</v>
          </cell>
          <cell r="D120" t="str">
            <v>CBD 3</v>
          </cell>
          <cell r="E120" t="str">
            <v>J: 7EHP-4x2-0.6HP NP TN; Upgradable to 8x2</v>
          </cell>
          <cell r="F120" t="str">
            <v>Spare</v>
          </cell>
          <cell r="O120" t="str">
            <v>Spare</v>
          </cell>
        </row>
        <row r="121">
          <cell r="A121">
            <v>120</v>
          </cell>
          <cell r="B121" t="str">
            <v>2;103 CBD-4</v>
          </cell>
          <cell r="C121">
            <v>96</v>
          </cell>
          <cell r="D121" t="str">
            <v>CBD 4</v>
          </cell>
          <cell r="E121" t="str">
            <v>A: 23EHP-2x2-0.6HP NP TN; Upgradable to 4x2</v>
          </cell>
          <cell r="F121" t="str">
            <v>Dusit Mangga Dua (non-261)</v>
          </cell>
          <cell r="G121" t="str">
            <v>S06°08'13.7</v>
          </cell>
          <cell r="H121" t="str">
            <v>106°49'29.2</v>
          </cell>
          <cell r="I121" t="str">
            <v>ITC Mangga Dua</v>
          </cell>
          <cell r="J121" t="str">
            <v>S06°08'09.7</v>
          </cell>
          <cell r="K121" t="str">
            <v>106°49'27.8</v>
          </cell>
          <cell r="L121" t="str">
            <v>0.1 km]</v>
          </cell>
          <cell r="M121" t="str">
            <v>Untitled</v>
          </cell>
          <cell r="N121" t="str">
            <v>&lt;None&gt;</v>
          </cell>
          <cell r="P121" t="str">
            <v>From 204 &amp; 28 Links</v>
          </cell>
        </row>
        <row r="122">
          <cell r="A122">
            <v>121</v>
          </cell>
          <cell r="B122" t="str">
            <v>2;95 CBD-4</v>
          </cell>
          <cell r="C122">
            <v>97</v>
          </cell>
          <cell r="D122" t="str">
            <v>CBD 4</v>
          </cell>
          <cell r="E122" t="str">
            <v>A: 23EHP-2x2-0.6HP NP TN; Upgradable to 4x2</v>
          </cell>
          <cell r="F122" t="str">
            <v>Harco Mangga Dua</v>
          </cell>
          <cell r="G122" t="str">
            <v>S06°08'11.1</v>
          </cell>
          <cell r="H122" t="str">
            <v>106°49'43.2</v>
          </cell>
          <cell r="I122" t="str">
            <v>Site-00050</v>
          </cell>
          <cell r="J122" t="str">
            <v>S06°08'22.4</v>
          </cell>
          <cell r="K122" t="str">
            <v>106°49'35.4</v>
          </cell>
          <cell r="L122" t="str">
            <v>0.4 km]</v>
          </cell>
          <cell r="M122" t="str">
            <v>Untitled</v>
          </cell>
          <cell r="N122" t="str">
            <v>&lt;None&gt;</v>
          </cell>
          <cell r="P122" t="str">
            <v>From 204 &amp; 28 Links</v>
          </cell>
        </row>
        <row r="123">
          <cell r="A123">
            <v>122</v>
          </cell>
          <cell r="B123" t="str">
            <v>2;89 CBD-4</v>
          </cell>
          <cell r="C123">
            <v>98</v>
          </cell>
          <cell r="D123" t="str">
            <v>CBD 4</v>
          </cell>
          <cell r="E123" t="str">
            <v>A: 23EHP-2x2-0.6HP NP TN; Upgradable to 4x2</v>
          </cell>
          <cell r="F123" t="str">
            <v>Site-00044</v>
          </cell>
          <cell r="G123" t="str">
            <v>S06°08'11.3</v>
          </cell>
          <cell r="H123" t="str">
            <v>106°49'08.4</v>
          </cell>
          <cell r="I123" t="str">
            <v>Site-01549</v>
          </cell>
          <cell r="J123" t="str">
            <v>S06°07'54.0</v>
          </cell>
          <cell r="K123" t="str">
            <v>106°49'19.8</v>
          </cell>
          <cell r="L123" t="str">
            <v>0.6 km]</v>
          </cell>
          <cell r="M123" t="str">
            <v>Untitled</v>
          </cell>
          <cell r="N123" t="str">
            <v>&lt;None&gt;</v>
          </cell>
          <cell r="P123" t="str">
            <v>From 204 &amp; 28 Links</v>
          </cell>
        </row>
        <row r="124">
          <cell r="A124">
            <v>123</v>
          </cell>
          <cell r="B124" t="str">
            <v>2;134-CBD4</v>
          </cell>
          <cell r="C124">
            <v>99</v>
          </cell>
          <cell r="D124" t="str">
            <v>CBD 4</v>
          </cell>
          <cell r="E124" t="str">
            <v>A: 23EHP-2x2-0.6HP NP TN; Upgradable to 4x2</v>
          </cell>
          <cell r="F124" t="str">
            <v>Site-00058</v>
          </cell>
          <cell r="G124" t="str">
            <v>S06°09'00.0</v>
          </cell>
          <cell r="H124" t="str">
            <v>106°49'02.5</v>
          </cell>
          <cell r="I124" t="str">
            <v>Site-00537</v>
          </cell>
          <cell r="J124" t="str">
            <v>S06°08'57.6</v>
          </cell>
          <cell r="K124" t="str">
            <v>106°48'46.1</v>
          </cell>
          <cell r="L124" t="str">
            <v>0.5 km]</v>
          </cell>
          <cell r="M124" t="str">
            <v>Untitled</v>
          </cell>
          <cell r="N124" t="str">
            <v>&lt;None&gt;</v>
          </cell>
          <cell r="P124" t="str">
            <v>From 204 &amp; 28 Links</v>
          </cell>
        </row>
        <row r="125">
          <cell r="A125">
            <v>124</v>
          </cell>
          <cell r="B125" t="str">
            <v>2;96 CBD-4</v>
          </cell>
          <cell r="C125">
            <v>100</v>
          </cell>
          <cell r="D125" t="str">
            <v>CBD 4</v>
          </cell>
          <cell r="E125" t="str">
            <v>A: 23EHP-2x2-0.6HP NP TN; Upgradable to 4x2</v>
          </cell>
          <cell r="F125" t="str">
            <v>Site-00539</v>
          </cell>
          <cell r="G125" t="str">
            <v>S06°08'19.5</v>
          </cell>
          <cell r="H125" t="str">
            <v>106°50'00.4</v>
          </cell>
          <cell r="I125" t="str">
            <v>Site-00561</v>
          </cell>
          <cell r="J125" t="str">
            <v>S06°08'16.9</v>
          </cell>
          <cell r="K125" t="str">
            <v>106°49'47.9</v>
          </cell>
          <cell r="L125" t="str">
            <v>0.4 km]</v>
          </cell>
          <cell r="M125" t="str">
            <v>Untitled</v>
          </cell>
          <cell r="N125" t="str">
            <v>&lt;None&gt;</v>
          </cell>
          <cell r="P125" t="str">
            <v>From 204 &amp; 28 Links</v>
          </cell>
        </row>
        <row r="126">
          <cell r="A126">
            <v>125</v>
          </cell>
          <cell r="B126" t="str">
            <v>2;136-CBD4</v>
          </cell>
          <cell r="C126">
            <v>101</v>
          </cell>
          <cell r="D126" t="str">
            <v>CBD 4</v>
          </cell>
          <cell r="E126" t="str">
            <v>A: 23EHP-2x2-0.6HP NP TN; Upgradable to 4x2</v>
          </cell>
          <cell r="F126" t="str">
            <v>Site-00541</v>
          </cell>
          <cell r="G126" t="str">
            <v>S06°08'49.0</v>
          </cell>
          <cell r="H126" t="str">
            <v>106°48'58.6</v>
          </cell>
          <cell r="I126" t="str">
            <v>Site-00052</v>
          </cell>
          <cell r="J126" t="str">
            <v>S06°08'36.8</v>
          </cell>
          <cell r="K126" t="str">
            <v>106°48'55.2</v>
          </cell>
          <cell r="L126" t="str">
            <v>0.4 km]</v>
          </cell>
          <cell r="M126" t="str">
            <v>Untitled</v>
          </cell>
          <cell r="N126" t="str">
            <v>&lt;None&gt;</v>
          </cell>
          <cell r="P126" t="str">
            <v>From 204 &amp; 28 Links</v>
          </cell>
        </row>
        <row r="127">
          <cell r="A127">
            <v>126</v>
          </cell>
          <cell r="B127" t="str">
            <v>4;38 CBD-4</v>
          </cell>
          <cell r="C127">
            <v>102</v>
          </cell>
          <cell r="D127" t="str">
            <v>CBD 4</v>
          </cell>
          <cell r="E127" t="str">
            <v>G: 23EHP-4x2-0.6HP NP TN; Upgradable to 8x2</v>
          </cell>
          <cell r="F127" t="str">
            <v>Site-00043</v>
          </cell>
          <cell r="G127" t="str">
            <v>S06°08'08.1</v>
          </cell>
          <cell r="H127" t="str">
            <v>106°49'38.7</v>
          </cell>
          <cell r="I127" t="str">
            <v>Site-00432</v>
          </cell>
          <cell r="J127" t="str">
            <v>S06°08'09.7</v>
          </cell>
          <cell r="K127" t="str">
            <v>106°49'24.0</v>
          </cell>
          <cell r="L127" t="str">
            <v>0.5 km]</v>
          </cell>
          <cell r="M127" t="str">
            <v>Untitled</v>
          </cell>
          <cell r="N127" t="str">
            <v>&lt;None&gt;</v>
          </cell>
          <cell r="P127" t="str">
            <v>From 204 &amp; 28 Links</v>
          </cell>
        </row>
        <row r="128">
          <cell r="A128">
            <v>127</v>
          </cell>
          <cell r="B128" t="str">
            <v>4;37 CBD-4</v>
          </cell>
          <cell r="C128">
            <v>103</v>
          </cell>
          <cell r="D128" t="str">
            <v>CBD 4</v>
          </cell>
          <cell r="E128" t="str">
            <v>G: 23EHP-4x2-0.6HP NP TN; Upgradable to 8x2</v>
          </cell>
          <cell r="F128" t="str">
            <v>Site-00049</v>
          </cell>
          <cell r="G128" t="str">
            <v>S06°08'03.6</v>
          </cell>
          <cell r="H128" t="str">
            <v>106°49'56.7</v>
          </cell>
          <cell r="I128" t="str">
            <v>Site-00043</v>
          </cell>
          <cell r="J128" t="str">
            <v>S06°08'08.1</v>
          </cell>
          <cell r="K128" t="str">
            <v>106°49'38.7</v>
          </cell>
          <cell r="L128" t="str">
            <v>0.6 km]</v>
          </cell>
          <cell r="M128" t="str">
            <v>Untitled</v>
          </cell>
          <cell r="N128" t="str">
            <v>&lt;None&gt;</v>
          </cell>
          <cell r="P128" t="str">
            <v>From 204 &amp; 28 Links</v>
          </cell>
        </row>
        <row r="129">
          <cell r="A129">
            <v>128</v>
          </cell>
          <cell r="B129" t="str">
            <v>4;39 CBD-4</v>
          </cell>
          <cell r="C129">
            <v>104</v>
          </cell>
          <cell r="D129" t="str">
            <v>CBD 4</v>
          </cell>
          <cell r="E129" t="str">
            <v>G: 23EHP-4x2-0.6HP NP TN; Upgradable to 8x2</v>
          </cell>
          <cell r="F129" t="str">
            <v>Site-00050</v>
          </cell>
          <cell r="G129" t="str">
            <v>S06°08'22.4</v>
          </cell>
          <cell r="H129" t="str">
            <v>106°49'35.4</v>
          </cell>
          <cell r="I129" t="str">
            <v>Site-00561</v>
          </cell>
          <cell r="J129" t="str">
            <v>S06°08'16.9</v>
          </cell>
          <cell r="K129" t="str">
            <v>106°49'47.9</v>
          </cell>
          <cell r="L129" t="str">
            <v>0.4 km]</v>
          </cell>
          <cell r="M129" t="str">
            <v>Untitled</v>
          </cell>
          <cell r="N129" t="str">
            <v>&lt;None&gt;</v>
          </cell>
          <cell r="P129" t="str">
            <v>From 204 &amp; 28 Links</v>
          </cell>
        </row>
        <row r="130">
          <cell r="A130">
            <v>129</v>
          </cell>
          <cell r="B130" t="str">
            <v>4;55-CBD4</v>
          </cell>
          <cell r="C130">
            <v>105</v>
          </cell>
          <cell r="D130" t="str">
            <v>CBD 4</v>
          </cell>
          <cell r="E130" t="str">
            <v>G: 23EHP-4x2-0.6HP NP TN; Upgradable to 8x2</v>
          </cell>
          <cell r="F130" t="str">
            <v>Site-00052</v>
          </cell>
          <cell r="G130" t="str">
            <v>S06°08'36.8</v>
          </cell>
          <cell r="H130" t="str">
            <v>106°48'55.2</v>
          </cell>
          <cell r="I130" t="str">
            <v>Site-00045</v>
          </cell>
          <cell r="J130" t="str">
            <v>S06°08'19.5</v>
          </cell>
          <cell r="K130" t="str">
            <v>106°48'51.5</v>
          </cell>
          <cell r="L130" t="str">
            <v>0.5 km]</v>
          </cell>
          <cell r="M130" t="str">
            <v>Untitled</v>
          </cell>
          <cell r="N130" t="str">
            <v>&lt;None&gt;</v>
          </cell>
          <cell r="P130" t="str">
            <v>From 204 &amp; 28 Links</v>
          </cell>
        </row>
        <row r="131">
          <cell r="A131">
            <v>130</v>
          </cell>
          <cell r="B131" t="str">
            <v>4;41 CBD-4</v>
          </cell>
          <cell r="C131">
            <v>106</v>
          </cell>
          <cell r="D131" t="str">
            <v>CBD 4</v>
          </cell>
          <cell r="E131" t="str">
            <v>G: 23EHP-4x2-0.6HP NP TN; Upgradable to 8x2</v>
          </cell>
          <cell r="F131" t="str">
            <v>Site-00540</v>
          </cell>
          <cell r="G131" t="str">
            <v>S06°08'38.0</v>
          </cell>
          <cell r="H131" t="str">
            <v>106°49'26.8</v>
          </cell>
          <cell r="I131" t="str">
            <v>Dusit Mangga Dua (non-261)</v>
          </cell>
          <cell r="J131" t="str">
            <v>S06°08'13.7</v>
          </cell>
          <cell r="K131" t="str">
            <v>106°49'29.2</v>
          </cell>
          <cell r="L131" t="str">
            <v>0.8 km]</v>
          </cell>
          <cell r="M131" t="str">
            <v>Untitled</v>
          </cell>
          <cell r="N131" t="str">
            <v>&lt;None&gt;</v>
          </cell>
          <cell r="P131" t="str">
            <v>From 204 &amp; 28 Links</v>
          </cell>
        </row>
        <row r="132">
          <cell r="A132">
            <v>131</v>
          </cell>
          <cell r="B132" t="str">
            <v>4;42 CBD-4</v>
          </cell>
          <cell r="C132">
            <v>107</v>
          </cell>
          <cell r="D132" t="str">
            <v>CBD 4</v>
          </cell>
          <cell r="E132" t="str">
            <v>G: 23EHP-4x2-0.6HP NP TN; Upgradable to 8x2</v>
          </cell>
          <cell r="F132" t="str">
            <v>Site-00540</v>
          </cell>
          <cell r="G132" t="str">
            <v>S06°08'38.0</v>
          </cell>
          <cell r="H132" t="str">
            <v>106°49'26.8</v>
          </cell>
          <cell r="I132" t="str">
            <v>Mangga Dua Mall</v>
          </cell>
          <cell r="J132" t="str">
            <v>S06°08'14.1</v>
          </cell>
          <cell r="K132" t="str">
            <v>106°49'25.3</v>
          </cell>
          <cell r="L132" t="str">
            <v>0.7 km]</v>
          </cell>
          <cell r="M132" t="str">
            <v>Untitled</v>
          </cell>
          <cell r="N132" t="str">
            <v>&lt;None&gt;</v>
          </cell>
          <cell r="P132" t="str">
            <v>From 204 &amp; 28 Links</v>
          </cell>
        </row>
        <row r="133">
          <cell r="A133">
            <v>132</v>
          </cell>
          <cell r="B133" t="str">
            <v>6;19 CBD-4</v>
          </cell>
          <cell r="C133">
            <v>108</v>
          </cell>
          <cell r="D133" t="str">
            <v>CBD 4</v>
          </cell>
          <cell r="E133" t="str">
            <v>L: 15EHP-8x2-0.6HP HS TN; Upgradable to 16x2</v>
          </cell>
          <cell r="F133" t="str">
            <v>Site-00056</v>
          </cell>
          <cell r="G133" t="str">
            <v>S06°08'37.1</v>
          </cell>
          <cell r="H133" t="str">
            <v>106°50'03.3</v>
          </cell>
          <cell r="I133" t="str">
            <v>Site-00559</v>
          </cell>
          <cell r="J133" t="str">
            <v>S06°08'35.4</v>
          </cell>
          <cell r="K133" t="str">
            <v>106°49'45.0</v>
          </cell>
          <cell r="L133" t="str">
            <v>0.6 km]</v>
          </cell>
          <cell r="M133" t="str">
            <v>Untitled</v>
          </cell>
          <cell r="N133" t="str">
            <v>&lt;None&gt;</v>
          </cell>
          <cell r="P133" t="str">
            <v>From 204 &amp; 28 Links</v>
          </cell>
        </row>
        <row r="134">
          <cell r="A134">
            <v>133</v>
          </cell>
          <cell r="B134" t="str">
            <v>10;19 CDB-4</v>
          </cell>
          <cell r="C134">
            <v>109</v>
          </cell>
          <cell r="D134" t="str">
            <v>CBD 4</v>
          </cell>
          <cell r="E134" t="str">
            <v>O: 23EHP-16x2-0.6HP HS TN</v>
          </cell>
          <cell r="F134" t="str">
            <v>Site-00043</v>
          </cell>
          <cell r="G134" t="str">
            <v>S06°08'08.1</v>
          </cell>
          <cell r="H134" t="str">
            <v>106°49'38.7</v>
          </cell>
          <cell r="I134" t="str">
            <v>Site-01297 (non-261)</v>
          </cell>
          <cell r="J134" t="str">
            <v>S06°07'29.8</v>
          </cell>
          <cell r="K134" t="str">
            <v>106°49'43.8</v>
          </cell>
          <cell r="L134" t="str">
            <v>1.2 km]</v>
          </cell>
          <cell r="M134" t="str">
            <v>Untitled</v>
          </cell>
          <cell r="N134" t="str">
            <v>&lt;None&gt;</v>
          </cell>
          <cell r="P134" t="str">
            <v>From 204 &amp; 28 Links</v>
          </cell>
        </row>
        <row r="135">
          <cell r="A135">
            <v>134</v>
          </cell>
          <cell r="B135" t="str">
            <v>10;28-CBD4</v>
          </cell>
          <cell r="C135">
            <v>110</v>
          </cell>
          <cell r="D135" t="str">
            <v>CBD 4</v>
          </cell>
          <cell r="E135" t="str">
            <v>O: 23EHP-16x2-0.6HP HS TN</v>
          </cell>
          <cell r="F135" t="str">
            <v>Site-00052</v>
          </cell>
          <cell r="G135" t="str">
            <v>S06°08'36.8</v>
          </cell>
          <cell r="H135" t="str">
            <v>106°48'55.2</v>
          </cell>
          <cell r="I135" t="str">
            <v>Site-00538</v>
          </cell>
          <cell r="J135" t="str">
            <v>S06°08'40.5</v>
          </cell>
          <cell r="K135" t="str">
            <v>106°48'39.6</v>
          </cell>
          <cell r="L135" t="str">
            <v>0.5 km]</v>
          </cell>
          <cell r="M135" t="str">
            <v>Untitled</v>
          </cell>
          <cell r="N135" t="str">
            <v>&lt;None&gt;</v>
          </cell>
          <cell r="P135" t="str">
            <v>From 204 &amp; 28 Links</v>
          </cell>
        </row>
        <row r="136">
          <cell r="A136">
            <v>135</v>
          </cell>
          <cell r="B136" t="str">
            <v>10;20 CBD-4</v>
          </cell>
          <cell r="C136">
            <v>111</v>
          </cell>
          <cell r="D136" t="str">
            <v>CBD 4</v>
          </cell>
          <cell r="E136" t="str">
            <v>O: 23EHP-16x2-0.6HP HS TN</v>
          </cell>
          <cell r="F136" t="str">
            <v>Site-00561</v>
          </cell>
          <cell r="G136" t="str">
            <v>S06°08'16.9</v>
          </cell>
          <cell r="H136" t="str">
            <v>106°49'47.9</v>
          </cell>
          <cell r="I136" t="str">
            <v>Site-00559</v>
          </cell>
          <cell r="J136" t="str">
            <v>S06°08'35.4</v>
          </cell>
          <cell r="K136" t="str">
            <v>106°49'45.0</v>
          </cell>
          <cell r="L136" t="str">
            <v>0.6 km]</v>
          </cell>
          <cell r="M136" t="str">
            <v>Untitled</v>
          </cell>
          <cell r="N136" t="str">
            <v>&lt;None&gt;</v>
          </cell>
          <cell r="P136" t="str">
            <v>From 204 &amp; 28 Links</v>
          </cell>
        </row>
        <row r="137">
          <cell r="A137">
            <v>136</v>
          </cell>
          <cell r="B137" t="str">
            <v>63;37 CBD4 DU-1 Urb-12</v>
          </cell>
          <cell r="C137">
            <v>112</v>
          </cell>
          <cell r="D137" t="str">
            <v>CBD 4</v>
          </cell>
          <cell r="E137" t="str">
            <v xml:space="preserve">S: 13EHC-63x2-1.2HP NP ; Ant Dual Polarized  </v>
          </cell>
          <cell r="F137" t="str">
            <v>Site-00427</v>
          </cell>
          <cell r="G137" t="str">
            <v>S06°08'07.7</v>
          </cell>
          <cell r="H137" t="str">
            <v>106°48'21.5</v>
          </cell>
          <cell r="I137" t="str">
            <v>Pluit Mega Mall B11</v>
          </cell>
          <cell r="J137" t="str">
            <v>S06°06'58.7</v>
          </cell>
          <cell r="K137" t="str">
            <v>106°47'19.7</v>
          </cell>
          <cell r="L137" t="str">
            <v>2.8 km]</v>
          </cell>
          <cell r="M137" t="str">
            <v>Untitled</v>
          </cell>
          <cell r="N137" t="str">
            <v>&lt;None&gt;</v>
          </cell>
          <cell r="P137" t="str">
            <v>From 204 &amp; 28 Links</v>
          </cell>
        </row>
        <row r="138">
          <cell r="A138">
            <v>137</v>
          </cell>
          <cell r="B138" t="str">
            <v>63;43 CBD4 DU-1 Urb-12</v>
          </cell>
          <cell r="C138">
            <v>113</v>
          </cell>
          <cell r="D138" t="str">
            <v>CBD 4</v>
          </cell>
          <cell r="E138" t="str">
            <v xml:space="preserve">S: 13EHC-63x2-1.2HP NP ; Ant Dual Polarized  </v>
          </cell>
          <cell r="F138" t="str">
            <v>Site-00471 (non-261)</v>
          </cell>
          <cell r="G138" t="str">
            <v>S06°06'31.4</v>
          </cell>
          <cell r="H138" t="str">
            <v>106°48'14.1</v>
          </cell>
          <cell r="I138" t="str">
            <v>Pluit Mega Mall B11</v>
          </cell>
          <cell r="J138" t="str">
            <v>S06°06'58.7</v>
          </cell>
          <cell r="K138" t="str">
            <v>106°47'19.7</v>
          </cell>
          <cell r="L138" t="str">
            <v>1.9 km]</v>
          </cell>
          <cell r="M138" t="str">
            <v>Untitled</v>
          </cell>
          <cell r="N138" t="str">
            <v>&lt;None&gt;</v>
          </cell>
          <cell r="P138" t="str">
            <v>From 204 &amp; 28 Links</v>
          </cell>
        </row>
        <row r="139">
          <cell r="A139">
            <v>138</v>
          </cell>
          <cell r="B139" t="str">
            <v>63;36 CBD4 DU-1 Urb-12</v>
          </cell>
          <cell r="C139">
            <v>114</v>
          </cell>
          <cell r="D139" t="str">
            <v>CBD 4</v>
          </cell>
          <cell r="E139" t="str">
            <v xml:space="preserve">S: 13EHC-63x2-1.2HP NP ; Ant Dual Polarized  </v>
          </cell>
          <cell r="F139" t="str">
            <v>Site-01297 (non-261)</v>
          </cell>
          <cell r="G139" t="str">
            <v>S06°07'29.8</v>
          </cell>
          <cell r="H139" t="str">
            <v>106°49'43.8</v>
          </cell>
          <cell r="I139" t="str">
            <v>Site-00427</v>
          </cell>
          <cell r="J139" t="str">
            <v>S06°08'07.7</v>
          </cell>
          <cell r="K139" t="str">
            <v>106°48'21.5</v>
          </cell>
          <cell r="L139" t="str">
            <v>2.8 km]</v>
          </cell>
          <cell r="M139" t="str">
            <v>Untitled</v>
          </cell>
          <cell r="N139" t="str">
            <v>&lt;None&gt;</v>
          </cell>
          <cell r="P139" t="str">
            <v>From 204 &amp; 28 Links</v>
          </cell>
        </row>
        <row r="140">
          <cell r="A140">
            <v>139</v>
          </cell>
          <cell r="B140" t="str">
            <v>63;42 CBD4 DU-1 Urb-12</v>
          </cell>
          <cell r="C140">
            <v>115</v>
          </cell>
          <cell r="D140" t="str">
            <v>CBD 4</v>
          </cell>
          <cell r="E140" t="str">
            <v xml:space="preserve">T: 7EHC-63x2-0.6HP NP; Ant Dual Polarized </v>
          </cell>
          <cell r="F140" t="str">
            <v>Site-01297 (non-261)</v>
          </cell>
          <cell r="G140" t="str">
            <v>S06°07'29.8</v>
          </cell>
          <cell r="H140" t="str">
            <v>106°49'43.8</v>
          </cell>
          <cell r="I140" t="str">
            <v>Site-00471 (non-261)</v>
          </cell>
          <cell r="J140" t="str">
            <v>S06°06'31.4</v>
          </cell>
          <cell r="K140" t="str">
            <v>106°48'14.1</v>
          </cell>
          <cell r="L140" t="str">
            <v>3.3 km]</v>
          </cell>
          <cell r="M140" t="str">
            <v>Untitled</v>
          </cell>
          <cell r="N140" t="str">
            <v>&lt;None&gt;</v>
          </cell>
          <cell r="P140" t="str">
            <v>From 204 &amp; 28 Links</v>
          </cell>
        </row>
        <row r="141">
          <cell r="A141">
            <v>140</v>
          </cell>
          <cell r="D141" t="str">
            <v>CBD 4</v>
          </cell>
          <cell r="E141" t="str">
            <v>J: 7EHP-4x2-0.6HP NP TN; Upgradable to 8x2</v>
          </cell>
          <cell r="F141" t="str">
            <v>Spare</v>
          </cell>
          <cell r="O141" t="str">
            <v>Spare</v>
          </cell>
        </row>
        <row r="142">
          <cell r="A142">
            <v>141</v>
          </cell>
          <cell r="D142" t="str">
            <v>CBD 4</v>
          </cell>
          <cell r="E142" t="str">
            <v>J: 7EHP-4x2-0.6HP NP TN; Upgradable to 8x2</v>
          </cell>
          <cell r="F142" t="str">
            <v>Spare</v>
          </cell>
          <cell r="O142" t="str">
            <v>Spare</v>
          </cell>
        </row>
        <row r="143">
          <cell r="A143">
            <v>142</v>
          </cell>
          <cell r="D143" t="str">
            <v>CBD 4</v>
          </cell>
          <cell r="E143" t="str">
            <v>K: 7EHP-4x2-1.2HP NP TN; Upgradable to 8x2</v>
          </cell>
          <cell r="F143" t="str">
            <v>Spare</v>
          </cell>
          <cell r="O143" t="str">
            <v>Spare</v>
          </cell>
        </row>
        <row r="144">
          <cell r="A144">
            <v>143</v>
          </cell>
          <cell r="D144" t="str">
            <v>CBD 4</v>
          </cell>
          <cell r="E144" t="str">
            <v>K: 7EHP-4x2-1.2HP NP TN; Upgradable to 8x2</v>
          </cell>
          <cell r="F144" t="str">
            <v>Spare</v>
          </cell>
          <cell r="O144" t="str">
            <v>Spare</v>
          </cell>
        </row>
        <row r="145">
          <cell r="A145">
            <v>144</v>
          </cell>
          <cell r="D145" t="str">
            <v>CBD 4</v>
          </cell>
          <cell r="E145" t="str">
            <v>N: 7EHP-8x2-0.6HP HS TN; Upgradable to 16x2</v>
          </cell>
          <cell r="F145" t="str">
            <v>Spare</v>
          </cell>
          <cell r="O145" t="str">
            <v>Spare</v>
          </cell>
        </row>
        <row r="146">
          <cell r="A146">
            <v>145</v>
          </cell>
          <cell r="D146" t="str">
            <v>CBD 4</v>
          </cell>
          <cell r="E146" t="str">
            <v>N: 7EHP-8x2-0.6HP HS TN; Upgradable to 16x2</v>
          </cell>
          <cell r="F146" t="str">
            <v>Spare</v>
          </cell>
          <cell r="O146" t="str">
            <v>Spare</v>
          </cell>
        </row>
        <row r="147">
          <cell r="A147">
            <v>146</v>
          </cell>
          <cell r="D147" t="str">
            <v>CBD 4</v>
          </cell>
          <cell r="E147" t="str">
            <v>N: 7EHP-8x2-0.6HP HS TN; Upgradable to 16x2</v>
          </cell>
          <cell r="F147" t="str">
            <v>Spare</v>
          </cell>
          <cell r="O147" t="str">
            <v>Spare</v>
          </cell>
        </row>
        <row r="148">
          <cell r="A148">
            <v>147</v>
          </cell>
          <cell r="D148" t="str">
            <v>CBD 4</v>
          </cell>
          <cell r="E148" t="str">
            <v>N: 7EHP-8x2-0.6HP HS TN; Upgradable to 16x2</v>
          </cell>
          <cell r="F148" t="str">
            <v>Spare</v>
          </cell>
          <cell r="O148" t="str">
            <v>Spare</v>
          </cell>
        </row>
        <row r="149">
          <cell r="A149">
            <v>148</v>
          </cell>
          <cell r="B149" t="str">
            <v>2;123-DU1</v>
          </cell>
          <cell r="C149">
            <v>116</v>
          </cell>
          <cell r="D149" t="str">
            <v>DU 1</v>
          </cell>
          <cell r="E149" t="str">
            <v>A: 23EHP-2x2-0.6HP NP TN; Upgradable to 4x2</v>
          </cell>
          <cell r="F149" t="str">
            <v>Gajah Mada Plaza</v>
          </cell>
          <cell r="G149" t="str">
            <v>S06°09'39.3</v>
          </cell>
          <cell r="H149" t="str">
            <v>106°49'06.5</v>
          </cell>
          <cell r="I149" t="str">
            <v>Site-00568</v>
          </cell>
          <cell r="J149" t="str">
            <v>S06°09'45.8</v>
          </cell>
          <cell r="K149" t="str">
            <v>106°48'42.6</v>
          </cell>
          <cell r="L149" t="str">
            <v>0.8 km]</v>
          </cell>
          <cell r="M149" t="str">
            <v>Untitled</v>
          </cell>
          <cell r="N149" t="str">
            <v>&lt;None&gt;</v>
          </cell>
          <cell r="P149" t="str">
            <v>From 204 &amp; 28 Links</v>
          </cell>
        </row>
        <row r="150">
          <cell r="A150">
            <v>149</v>
          </cell>
          <cell r="B150" t="str">
            <v>2;84-DU1</v>
          </cell>
          <cell r="C150">
            <v>117</v>
          </cell>
          <cell r="D150" t="str">
            <v>DU 1</v>
          </cell>
          <cell r="E150" t="str">
            <v>A: 23EHP-2x2-0.6HP NP TN; Upgradable to 4x2</v>
          </cell>
          <cell r="F150" t="str">
            <v>Site-00037</v>
          </cell>
          <cell r="G150" t="str">
            <v>S06°08'09.1</v>
          </cell>
          <cell r="H150" t="str">
            <v>106°48'03.7</v>
          </cell>
          <cell r="I150" t="str">
            <v>Site-00536</v>
          </cell>
          <cell r="J150" t="str">
            <v>S06°08'22.2</v>
          </cell>
          <cell r="K150" t="str">
            <v>106°47'48.8</v>
          </cell>
          <cell r="L150" t="str">
            <v>0.6 km]</v>
          </cell>
          <cell r="M150" t="str">
            <v>Untitled</v>
          </cell>
          <cell r="N150" t="str">
            <v>&lt;None&gt;</v>
          </cell>
          <cell r="P150" t="str">
            <v>From 204 &amp; 28 Links</v>
          </cell>
        </row>
        <row r="151">
          <cell r="A151">
            <v>150</v>
          </cell>
          <cell r="B151" t="str">
            <v>2;85-DU1</v>
          </cell>
          <cell r="C151">
            <v>118</v>
          </cell>
          <cell r="D151" t="str">
            <v>DU 1</v>
          </cell>
          <cell r="E151" t="str">
            <v>A: 23EHP-2x2-0.6HP NP TN; Upgradable to 4x2</v>
          </cell>
          <cell r="F151" t="str">
            <v>Site-00037</v>
          </cell>
          <cell r="G151" t="str">
            <v>S06°08'09.1</v>
          </cell>
          <cell r="H151" t="str">
            <v>106°48'03.7</v>
          </cell>
          <cell r="I151" t="str">
            <v>Site-00040</v>
          </cell>
          <cell r="J151" t="str">
            <v>S06°07'54.8</v>
          </cell>
          <cell r="K151" t="str">
            <v>106°48'20.9</v>
          </cell>
          <cell r="L151" t="str">
            <v>0.7 km]</v>
          </cell>
          <cell r="M151" t="str">
            <v>Untitled</v>
          </cell>
          <cell r="N151" t="str">
            <v>&lt;None&gt;</v>
          </cell>
          <cell r="P151" t="str">
            <v>From 204 &amp; 28 Links</v>
          </cell>
        </row>
        <row r="152">
          <cell r="A152">
            <v>151</v>
          </cell>
          <cell r="B152" t="str">
            <v>2;141 DU-1</v>
          </cell>
          <cell r="C152">
            <v>119</v>
          </cell>
          <cell r="D152" t="str">
            <v>DU 1</v>
          </cell>
          <cell r="E152" t="str">
            <v>A: 23EHP-2x2-0.6HP NP TN; Upgradable to 4x2</v>
          </cell>
          <cell r="F152" t="str">
            <v>Site-00042</v>
          </cell>
          <cell r="G152" t="str">
            <v>S06°08'33.7</v>
          </cell>
          <cell r="H152" t="str">
            <v>106°47'37.4</v>
          </cell>
          <cell r="I152" t="str">
            <v>Site-00041</v>
          </cell>
          <cell r="J152" t="str">
            <v>S06°08'31.9</v>
          </cell>
          <cell r="K152" t="str">
            <v>106°48'00.2</v>
          </cell>
          <cell r="L152" t="str">
            <v>0.7 km]</v>
          </cell>
          <cell r="M152" t="str">
            <v>Untitled</v>
          </cell>
          <cell r="N152" t="str">
            <v>&lt;None&gt;</v>
          </cell>
          <cell r="P152" t="str">
            <v>From 204 &amp; 28 Links</v>
          </cell>
        </row>
        <row r="153">
          <cell r="A153">
            <v>152</v>
          </cell>
          <cell r="B153" t="str">
            <v>2;140 DU-1</v>
          </cell>
          <cell r="C153">
            <v>120</v>
          </cell>
          <cell r="D153" t="str">
            <v>DU 1</v>
          </cell>
          <cell r="E153" t="str">
            <v>A: 23EHP-2x2-0.6HP NP TN; Upgradable to 4x2</v>
          </cell>
          <cell r="F153" t="str">
            <v>Site-00046</v>
          </cell>
          <cell r="G153" t="str">
            <v>S06°08'31.4</v>
          </cell>
          <cell r="H153" t="str">
            <v>106°48'25.8</v>
          </cell>
          <cell r="I153" t="str">
            <v>Site-00047</v>
          </cell>
          <cell r="J153" t="str">
            <v>S06°08'47.5</v>
          </cell>
          <cell r="K153" t="str">
            <v>106°48'03.4</v>
          </cell>
          <cell r="L153" t="str">
            <v>0.8 km]</v>
          </cell>
          <cell r="M153" t="str">
            <v>Untitled</v>
          </cell>
          <cell r="N153" t="str">
            <v>&lt;None&gt;</v>
          </cell>
          <cell r="P153" t="str">
            <v>From 204 &amp; 28 Links</v>
          </cell>
        </row>
        <row r="154">
          <cell r="A154">
            <v>153</v>
          </cell>
          <cell r="B154" t="str">
            <v>2;147-DU1</v>
          </cell>
          <cell r="C154">
            <v>121</v>
          </cell>
          <cell r="D154" t="str">
            <v>DU 1</v>
          </cell>
          <cell r="E154" t="str">
            <v>A: 23EHP-2x2-0.6HP NP TN; Upgradable to 4x2</v>
          </cell>
          <cell r="F154" t="str">
            <v>Site-00054</v>
          </cell>
          <cell r="G154" t="str">
            <v>S06°09'21.1</v>
          </cell>
          <cell r="H154" t="str">
            <v>106°48'14.2</v>
          </cell>
          <cell r="I154" t="str">
            <v>Site-00567</v>
          </cell>
          <cell r="J154" t="str">
            <v>S06°09'35.7</v>
          </cell>
          <cell r="K154" t="str">
            <v>106°48'05.5</v>
          </cell>
          <cell r="L154" t="str">
            <v>0.5 km]</v>
          </cell>
          <cell r="M154" t="str">
            <v>Untitled</v>
          </cell>
          <cell r="N154" t="str">
            <v>&lt;None&gt;</v>
          </cell>
          <cell r="P154" t="str">
            <v>From 204 &amp; 28 Links</v>
          </cell>
        </row>
        <row r="155">
          <cell r="A155">
            <v>154</v>
          </cell>
          <cell r="B155" t="str">
            <v>2;145-DU1</v>
          </cell>
          <cell r="C155">
            <v>122</v>
          </cell>
          <cell r="D155" t="str">
            <v>DU 1</v>
          </cell>
          <cell r="E155" t="str">
            <v>A: 23EHP-2x2-0.6HP NP TN; Upgradable to 4x2</v>
          </cell>
          <cell r="F155" t="str">
            <v>Site-00055</v>
          </cell>
          <cell r="G155" t="str">
            <v>S06°09'38.8</v>
          </cell>
          <cell r="H155" t="str">
            <v>106°47'46.8</v>
          </cell>
          <cell r="I155" t="str">
            <v>Site-00048 (non-261)</v>
          </cell>
          <cell r="J155" t="str">
            <v>S06°09'13.9</v>
          </cell>
          <cell r="K155" t="str">
            <v>106°47'35.4</v>
          </cell>
          <cell r="L155" t="str">
            <v>0.8 km]</v>
          </cell>
          <cell r="M155" t="str">
            <v>Untitled</v>
          </cell>
          <cell r="N155" t="str">
            <v>&lt;None&gt;</v>
          </cell>
          <cell r="P155" t="str">
            <v>From 204 &amp; 28 Links</v>
          </cell>
        </row>
        <row r="156">
          <cell r="A156">
            <v>155</v>
          </cell>
          <cell r="B156" t="str">
            <v>2;139 DU-1</v>
          </cell>
          <cell r="C156">
            <v>123</v>
          </cell>
          <cell r="D156" t="str">
            <v>DU 1</v>
          </cell>
          <cell r="E156" t="str">
            <v>A: 23EHP-2x2-0.6HP NP TN; Upgradable to 4x2</v>
          </cell>
          <cell r="F156" t="str">
            <v>Site-00060</v>
          </cell>
          <cell r="G156" t="str">
            <v>S06°09'15.3</v>
          </cell>
          <cell r="H156" t="str">
            <v>106°48'29.1</v>
          </cell>
          <cell r="I156" t="str">
            <v>Site-00430</v>
          </cell>
          <cell r="J156" t="str">
            <v>S06°09'02.5</v>
          </cell>
          <cell r="K156" t="str">
            <v>106°48'14.8</v>
          </cell>
          <cell r="L156" t="str">
            <v>0.6 km]</v>
          </cell>
          <cell r="M156" t="str">
            <v>Untitled</v>
          </cell>
          <cell r="N156" t="str">
            <v>&lt;None&gt;</v>
          </cell>
          <cell r="P156" t="str">
            <v>From 204 &amp; 28 Links</v>
          </cell>
        </row>
        <row r="157">
          <cell r="A157">
            <v>156</v>
          </cell>
          <cell r="B157" t="str">
            <v>2;115-DU1</v>
          </cell>
          <cell r="C157">
            <v>124</v>
          </cell>
          <cell r="D157" t="str">
            <v>DU 1</v>
          </cell>
          <cell r="E157" t="str">
            <v>A: 23EHP-2x2-0.6HP NP TN; Upgradable to 4x2</v>
          </cell>
          <cell r="F157" t="str">
            <v>Site-00061</v>
          </cell>
          <cell r="G157" t="str">
            <v>S06°09'47.9</v>
          </cell>
          <cell r="H157" t="str">
            <v>106°48'14.8</v>
          </cell>
          <cell r="I157" t="str">
            <v>Site-00062</v>
          </cell>
          <cell r="J157" t="str">
            <v>S06°09'59.2</v>
          </cell>
          <cell r="K157" t="str">
            <v>106°47'58.6</v>
          </cell>
          <cell r="L157" t="str">
            <v>0.6 km]</v>
          </cell>
          <cell r="M157" t="str">
            <v>Untitled</v>
          </cell>
          <cell r="N157" t="str">
            <v>&lt;None&gt;</v>
          </cell>
          <cell r="P157" t="str">
            <v>From 204 &amp; 28 Links</v>
          </cell>
        </row>
        <row r="158">
          <cell r="A158">
            <v>157</v>
          </cell>
          <cell r="B158" t="str">
            <v>2;166-DU1</v>
          </cell>
          <cell r="C158">
            <v>125</v>
          </cell>
          <cell r="D158" t="str">
            <v>DU 1</v>
          </cell>
          <cell r="E158" t="str">
            <v>A: 23EHP-2x2-0.6HP NP TN; Upgradable to 4x2</v>
          </cell>
          <cell r="F158" t="str">
            <v>Site-00069</v>
          </cell>
          <cell r="G158" t="str">
            <v>S06°09'36.7</v>
          </cell>
          <cell r="H158" t="str">
            <v>106°48'29.0</v>
          </cell>
          <cell r="I158" t="str">
            <v>Site-00059</v>
          </cell>
          <cell r="J158" t="str">
            <v>S06°09'12.3</v>
          </cell>
          <cell r="K158" t="str">
            <v>106°48'48.6</v>
          </cell>
          <cell r="L158" t="str">
            <v>1.0 km]</v>
          </cell>
          <cell r="M158" t="str">
            <v>Untitled</v>
          </cell>
          <cell r="N158" t="str">
            <v>&lt;None&gt;</v>
          </cell>
          <cell r="P158" t="str">
            <v>From 204 &amp; 28 Links</v>
          </cell>
        </row>
        <row r="159">
          <cell r="A159">
            <v>158</v>
          </cell>
          <cell r="B159" t="str">
            <v>2;135-DU1</v>
          </cell>
          <cell r="C159">
            <v>126</v>
          </cell>
          <cell r="D159" t="str">
            <v>DU 1</v>
          </cell>
          <cell r="E159" t="str">
            <v>A: 23EHP-2x2-0.6HP NP TN; Upgradable to 4x2</v>
          </cell>
          <cell r="F159" t="str">
            <v>Site-00537</v>
          </cell>
          <cell r="G159" t="str">
            <v>S06°08'57.6</v>
          </cell>
          <cell r="H159" t="str">
            <v>106°48'46.1</v>
          </cell>
          <cell r="I159" t="str">
            <v>Site-00053</v>
          </cell>
          <cell r="J159" t="str">
            <v>S06°08'54.3</v>
          </cell>
          <cell r="K159" t="str">
            <v>106°48'28.7</v>
          </cell>
          <cell r="L159" t="str">
            <v>0.5 km]</v>
          </cell>
          <cell r="M159" t="str">
            <v>Untitled</v>
          </cell>
          <cell r="N159" t="str">
            <v>&lt;None&gt;</v>
          </cell>
          <cell r="P159" t="str">
            <v>From 204 &amp; 28 Links</v>
          </cell>
        </row>
        <row r="160">
          <cell r="A160">
            <v>159</v>
          </cell>
          <cell r="B160" t="str">
            <v>2;143 DU-1</v>
          </cell>
          <cell r="C160">
            <v>127</v>
          </cell>
          <cell r="D160" t="str">
            <v>DU 1</v>
          </cell>
          <cell r="E160" t="str">
            <v>A: 23EHP-2x2-0.6HP NP TN; Upgradable to 4x2</v>
          </cell>
          <cell r="F160" t="str">
            <v>Site-00564</v>
          </cell>
          <cell r="G160" t="str">
            <v>S06°08'15.9</v>
          </cell>
          <cell r="H160" t="str">
            <v>106°48'34.3</v>
          </cell>
          <cell r="I160" t="str">
            <v>Site-00535</v>
          </cell>
          <cell r="J160" t="str">
            <v>S06°08'21.8</v>
          </cell>
          <cell r="K160" t="str">
            <v>106°48'13.8</v>
          </cell>
          <cell r="L160" t="str">
            <v>0.7 km]</v>
          </cell>
          <cell r="M160" t="str">
            <v>Untitled</v>
          </cell>
          <cell r="N160" t="str">
            <v>&lt;None&gt;</v>
          </cell>
          <cell r="P160" t="str">
            <v>From 204 &amp; 28 Links</v>
          </cell>
        </row>
        <row r="161">
          <cell r="A161">
            <v>160</v>
          </cell>
          <cell r="B161" t="str">
            <v>2;148-DU1</v>
          </cell>
          <cell r="C161">
            <v>128</v>
          </cell>
          <cell r="D161" t="str">
            <v>DU 1</v>
          </cell>
          <cell r="E161" t="str">
            <v>A: 23EHP-2x2-0.6HP NP TN; Upgradable to 4x2</v>
          </cell>
          <cell r="F161" t="str">
            <v>Site-00567</v>
          </cell>
          <cell r="G161" t="str">
            <v>S06°09'35.7</v>
          </cell>
          <cell r="H161" t="str">
            <v>106°48'05.5</v>
          </cell>
          <cell r="I161" t="str">
            <v>Site-00566</v>
          </cell>
          <cell r="J161" t="str">
            <v>S06°09'21.3</v>
          </cell>
          <cell r="K161" t="str">
            <v>106°47'53.3</v>
          </cell>
          <cell r="L161" t="str">
            <v>0.6 km]</v>
          </cell>
          <cell r="M161" t="str">
            <v>Untitled</v>
          </cell>
          <cell r="N161" t="str">
            <v>&lt;None&gt;</v>
          </cell>
          <cell r="P161" t="str">
            <v>From 204 &amp; 28 Links</v>
          </cell>
        </row>
        <row r="162">
          <cell r="A162">
            <v>161</v>
          </cell>
          <cell r="B162" t="str">
            <v>4;58 DU-1</v>
          </cell>
          <cell r="C162">
            <v>129</v>
          </cell>
          <cell r="D162" t="str">
            <v>DU 1</v>
          </cell>
          <cell r="E162" t="str">
            <v>G: 23EHP-4x2-0.6HP NP TN; Upgradable to 8x2</v>
          </cell>
          <cell r="F162" t="str">
            <v>Site-00041</v>
          </cell>
          <cell r="G162" t="str">
            <v>S06°08'31.9</v>
          </cell>
          <cell r="H162" t="str">
            <v>106°48'00.2</v>
          </cell>
          <cell r="I162" t="str">
            <v>Site-00047</v>
          </cell>
          <cell r="J162" t="str">
            <v>S06°08'47.5</v>
          </cell>
          <cell r="K162" t="str">
            <v>106°48'03.4</v>
          </cell>
          <cell r="L162" t="str">
            <v>0.5 km]</v>
          </cell>
          <cell r="M162" t="str">
            <v>Untitled</v>
          </cell>
          <cell r="N162" t="str">
            <v>&lt;None&gt;</v>
          </cell>
          <cell r="P162" t="str">
            <v>From 204 &amp; 28 Links</v>
          </cell>
        </row>
        <row r="163">
          <cell r="A163">
            <v>162</v>
          </cell>
          <cell r="B163" t="str">
            <v>4;60-DU1</v>
          </cell>
          <cell r="C163">
            <v>130</v>
          </cell>
          <cell r="D163" t="str">
            <v>DU 1</v>
          </cell>
          <cell r="E163" t="str">
            <v>G: 23EHP-4x2-0.6HP NP TN; Upgradable to 8x2</v>
          </cell>
          <cell r="F163" t="str">
            <v>Site-00048 (non-261)</v>
          </cell>
          <cell r="G163" t="str">
            <v>S06°09'13.9</v>
          </cell>
          <cell r="H163" t="str">
            <v>106°47'35.4</v>
          </cell>
          <cell r="I163" t="str">
            <v>Site-00431</v>
          </cell>
          <cell r="J163" t="str">
            <v>S06°08'52.5</v>
          </cell>
          <cell r="K163" t="str">
            <v>106°47'39.2</v>
          </cell>
          <cell r="L163" t="str">
            <v>0.7 km]</v>
          </cell>
          <cell r="M163" t="str">
            <v>Untitled</v>
          </cell>
          <cell r="N163" t="str">
            <v>&lt;None&gt;</v>
          </cell>
          <cell r="P163" t="str">
            <v>From 204 &amp; 28 Links</v>
          </cell>
        </row>
        <row r="164">
          <cell r="A164">
            <v>163</v>
          </cell>
          <cell r="B164" t="str">
            <v>4;67-DU1</v>
          </cell>
          <cell r="C164">
            <v>131</v>
          </cell>
          <cell r="D164" t="str">
            <v>DU 1</v>
          </cell>
          <cell r="E164" t="str">
            <v>G: 23EHP-4x2-0.6HP NP TN; Upgradable to 8x2</v>
          </cell>
          <cell r="F164" t="str">
            <v>Site-00069</v>
          </cell>
          <cell r="G164" t="str">
            <v>S06°09'36.7</v>
          </cell>
          <cell r="H164" t="str">
            <v>106°48'29.0</v>
          </cell>
          <cell r="I164" t="str">
            <v>Site-00568</v>
          </cell>
          <cell r="J164" t="str">
            <v>S06°09'45.8</v>
          </cell>
          <cell r="K164" t="str">
            <v>106°48'42.6</v>
          </cell>
          <cell r="L164" t="str">
            <v>0.5 km]</v>
          </cell>
          <cell r="M164" t="str">
            <v>Untitled</v>
          </cell>
          <cell r="N164" t="str">
            <v>&lt;None&gt;</v>
          </cell>
          <cell r="P164" t="str">
            <v>From 204 &amp; 28 Links</v>
          </cell>
        </row>
        <row r="165">
          <cell r="A165">
            <v>164</v>
          </cell>
          <cell r="B165" t="str">
            <v>4;47-DU1</v>
          </cell>
          <cell r="C165">
            <v>132</v>
          </cell>
          <cell r="D165" t="str">
            <v>DU 1</v>
          </cell>
          <cell r="E165" t="str">
            <v>G: 23EHP-4x2-0.6HP NP TN; Upgradable to 8x2</v>
          </cell>
          <cell r="F165" t="str">
            <v>Site-00077</v>
          </cell>
          <cell r="G165" t="str">
            <v>S06°09'53.3</v>
          </cell>
          <cell r="H165" t="str">
            <v>106°48'56.6</v>
          </cell>
          <cell r="I165" t="str">
            <v>Site-00568</v>
          </cell>
          <cell r="J165" t="str">
            <v>S06°09'45.8</v>
          </cell>
          <cell r="K165" t="str">
            <v>106°48'42.6</v>
          </cell>
          <cell r="L165" t="str">
            <v>0.5 km]</v>
          </cell>
          <cell r="M165" t="str">
            <v>Untitled</v>
          </cell>
          <cell r="N165" t="str">
            <v>&lt;None&gt;</v>
          </cell>
          <cell r="P165" t="str">
            <v>From 204 &amp; 28 Links</v>
          </cell>
        </row>
        <row r="166">
          <cell r="A166">
            <v>165</v>
          </cell>
          <cell r="B166" t="str">
            <v>4;57 DU-1</v>
          </cell>
          <cell r="C166">
            <v>133</v>
          </cell>
          <cell r="D166" t="str">
            <v>DU 1</v>
          </cell>
          <cell r="E166" t="str">
            <v>G: 23EHP-4x2-0.6HP NP TN; Upgradable to 8x2</v>
          </cell>
          <cell r="F166" t="str">
            <v>Site-00430</v>
          </cell>
          <cell r="G166" t="str">
            <v>S06°09'02.5</v>
          </cell>
          <cell r="H166" t="str">
            <v>106°48'14.8</v>
          </cell>
          <cell r="I166" t="str">
            <v>Site-00047</v>
          </cell>
          <cell r="J166" t="str">
            <v>S06°08'47.5</v>
          </cell>
          <cell r="K166" t="str">
            <v>106°48'03.4</v>
          </cell>
          <cell r="L166" t="str">
            <v>0.6 km]</v>
          </cell>
          <cell r="M166" t="str">
            <v>Untitled</v>
          </cell>
          <cell r="N166" t="str">
            <v>&lt;None&gt;</v>
          </cell>
          <cell r="P166" t="str">
            <v>From 204 &amp; 28 Links</v>
          </cell>
        </row>
        <row r="167">
          <cell r="A167">
            <v>166</v>
          </cell>
          <cell r="B167" t="str">
            <v>6;17-DU1</v>
          </cell>
          <cell r="C167">
            <v>134</v>
          </cell>
          <cell r="D167" t="str">
            <v>DU 1</v>
          </cell>
          <cell r="E167" t="str">
            <v>L: 15EHP-8x2-0.6HP HS TN; Upgradable to 16x2</v>
          </cell>
          <cell r="F167" t="str">
            <v>Site-00037</v>
          </cell>
          <cell r="G167" t="str">
            <v>S06°08'09.1</v>
          </cell>
          <cell r="H167" t="str">
            <v>106°48'03.7</v>
          </cell>
          <cell r="I167" t="str">
            <v>Site-00038</v>
          </cell>
          <cell r="J167" t="str">
            <v>S06°08'12.6</v>
          </cell>
          <cell r="K167" t="str">
            <v>106°47'34.9</v>
          </cell>
          <cell r="L167" t="str">
            <v>0.9 km]</v>
          </cell>
          <cell r="M167" t="str">
            <v>Untitled</v>
          </cell>
          <cell r="N167" t="str">
            <v>&lt;None&gt;</v>
          </cell>
          <cell r="P167" t="str">
            <v>From 204 &amp; 28 Links</v>
          </cell>
        </row>
        <row r="168">
          <cell r="A168">
            <v>167</v>
          </cell>
          <cell r="B168" t="str">
            <v>6;27-DU1</v>
          </cell>
          <cell r="C168">
            <v>135</v>
          </cell>
          <cell r="D168" t="str">
            <v>DU 1</v>
          </cell>
          <cell r="E168" t="str">
            <v>L: 15EHP-8x2-0.6HP HS TN; Upgradable to 16x2</v>
          </cell>
          <cell r="F168" t="str">
            <v>Site-00537</v>
          </cell>
          <cell r="G168" t="str">
            <v>S06°08'57.6</v>
          </cell>
          <cell r="H168" t="str">
            <v>106°48'46.1</v>
          </cell>
          <cell r="I168" t="str">
            <v>Site-00538</v>
          </cell>
          <cell r="J168" t="str">
            <v>S06°08'40.5</v>
          </cell>
          <cell r="K168" t="str">
            <v>106°48'39.6</v>
          </cell>
          <cell r="L168" t="str">
            <v>0.6 km]</v>
          </cell>
          <cell r="M168" t="str">
            <v>Untitled</v>
          </cell>
          <cell r="N168" t="str">
            <v>&lt;None&gt;</v>
          </cell>
          <cell r="P168" t="str">
            <v>From 204 &amp; 28 Links</v>
          </cell>
        </row>
        <row r="169">
          <cell r="A169">
            <v>168</v>
          </cell>
          <cell r="B169" t="str">
            <v>6;28 DU-1</v>
          </cell>
          <cell r="C169">
            <v>136</v>
          </cell>
          <cell r="D169" t="str">
            <v>DU 1</v>
          </cell>
          <cell r="E169" t="str">
            <v>L: 15EHP-8x2-0.6HP HS TN; Upgradable to 16x2</v>
          </cell>
          <cell r="F169" t="str">
            <v>Site-00564</v>
          </cell>
          <cell r="G169" t="str">
            <v>S06°08'15.9</v>
          </cell>
          <cell r="H169" t="str">
            <v>106°48'34.3</v>
          </cell>
          <cell r="I169" t="str">
            <v>Site-00427</v>
          </cell>
          <cell r="J169" t="str">
            <v>S06°08'07.7</v>
          </cell>
          <cell r="K169" t="str">
            <v>106°48'21.5</v>
          </cell>
          <cell r="L169" t="str">
            <v>0.5 km]</v>
          </cell>
          <cell r="M169" t="str">
            <v>Untitled</v>
          </cell>
          <cell r="N169" t="str">
            <v>&lt;None&gt;</v>
          </cell>
          <cell r="P169" t="str">
            <v>From 204 &amp; 28 Links</v>
          </cell>
        </row>
        <row r="170">
          <cell r="A170">
            <v>169</v>
          </cell>
          <cell r="B170" t="str">
            <v>6;29-DU1</v>
          </cell>
          <cell r="C170">
            <v>137</v>
          </cell>
          <cell r="D170" t="str">
            <v>DU 1</v>
          </cell>
          <cell r="E170" t="str">
            <v>L: 15EHP-8x2-0.6HP HS TN; Upgradable to 16x2</v>
          </cell>
          <cell r="F170" t="str">
            <v>Site-00567</v>
          </cell>
          <cell r="G170" t="str">
            <v>S06°09'35.7</v>
          </cell>
          <cell r="H170" t="str">
            <v>106°48'05.5</v>
          </cell>
          <cell r="I170" t="str">
            <v>Site-00565</v>
          </cell>
          <cell r="J170" t="str">
            <v>S06°09'02.4</v>
          </cell>
          <cell r="K170" t="str">
            <v>106°47'54.8</v>
          </cell>
          <cell r="L170" t="str">
            <v>1.1 km]</v>
          </cell>
          <cell r="M170" t="str">
            <v>Untitled</v>
          </cell>
          <cell r="N170" t="str">
            <v>&lt;None&gt;</v>
          </cell>
          <cell r="P170" t="str">
            <v>From 204 &amp; 28 Links</v>
          </cell>
        </row>
        <row r="171">
          <cell r="A171">
            <v>170</v>
          </cell>
          <cell r="B171" t="str">
            <v>10;29 DU-1</v>
          </cell>
          <cell r="C171">
            <v>138</v>
          </cell>
          <cell r="D171" t="str">
            <v>DU 1</v>
          </cell>
          <cell r="E171" t="str">
            <v>O: 23EHP-16x2-0.6HP HS TN</v>
          </cell>
          <cell r="F171" t="str">
            <v>Site-00047</v>
          </cell>
          <cell r="G171" t="str">
            <v>S06°08'47.5</v>
          </cell>
          <cell r="H171" t="str">
            <v>106°48'03.4</v>
          </cell>
          <cell r="I171" t="str">
            <v>Site-00427</v>
          </cell>
          <cell r="J171" t="str">
            <v>S06°08'07.7</v>
          </cell>
          <cell r="K171" t="str">
            <v>106°48'21.5</v>
          </cell>
          <cell r="L171" t="str">
            <v>1.3 km]</v>
          </cell>
          <cell r="M171" t="str">
            <v>Untitled</v>
          </cell>
          <cell r="N171" t="str">
            <v>&lt;None&gt;</v>
          </cell>
          <cell r="P171" t="str">
            <v>From 204 &amp; 28 Links</v>
          </cell>
        </row>
        <row r="172">
          <cell r="A172">
            <v>171</v>
          </cell>
          <cell r="B172" t="str">
            <v>10;27-DU1</v>
          </cell>
          <cell r="C172">
            <v>139</v>
          </cell>
          <cell r="D172" t="str">
            <v>DU 1</v>
          </cell>
          <cell r="E172" t="str">
            <v>O: 23EHP-16x2-0.6HP HS TN</v>
          </cell>
          <cell r="F172" t="str">
            <v>Site-00568</v>
          </cell>
          <cell r="G172" t="str">
            <v>S06°09'45.8</v>
          </cell>
          <cell r="H172" t="str">
            <v>106°48'42.6</v>
          </cell>
          <cell r="I172" t="str">
            <v>Site-00068</v>
          </cell>
          <cell r="J172" t="str">
            <v>S06°09'29.3</v>
          </cell>
          <cell r="K172" t="str">
            <v>106°48'48.7</v>
          </cell>
          <cell r="L172" t="str">
            <v>0.5 km]</v>
          </cell>
          <cell r="M172" t="str">
            <v>Untitled</v>
          </cell>
          <cell r="N172" t="str">
            <v>&lt;None&gt;</v>
          </cell>
          <cell r="P172" t="str">
            <v>From 204 &amp; 28 Links</v>
          </cell>
        </row>
        <row r="173">
          <cell r="A173">
            <v>172</v>
          </cell>
          <cell r="B173" t="str">
            <v>63;27-DU-1</v>
          </cell>
          <cell r="C173">
            <v>140</v>
          </cell>
          <cell r="D173" t="str">
            <v>DU 1</v>
          </cell>
          <cell r="E173" t="str">
            <v xml:space="preserve">R: 13EHC-63x2-0.6HP NP; Ant Dual Polarized </v>
          </cell>
          <cell r="F173" t="str">
            <v>Site-00070</v>
          </cell>
          <cell r="G173" t="str">
            <v>S06°09'54.7</v>
          </cell>
          <cell r="H173" t="str">
            <v>106°48'29.9</v>
          </cell>
          <cell r="I173" t="str">
            <v>Site-00068</v>
          </cell>
          <cell r="J173" t="str">
            <v>S06°09'29.3</v>
          </cell>
          <cell r="K173" t="str">
            <v>106°48'48.7</v>
          </cell>
          <cell r="L173" t="str">
            <v>1.0 km]</v>
          </cell>
          <cell r="M173" t="str">
            <v>Untitled</v>
          </cell>
          <cell r="N173" t="str">
            <v>&lt;None&gt;</v>
          </cell>
          <cell r="P173" t="str">
            <v>From 204 &amp; 28 Links</v>
          </cell>
        </row>
        <row r="174">
          <cell r="A174">
            <v>173</v>
          </cell>
          <cell r="B174" t="str">
            <v>63;24-DU-1</v>
          </cell>
          <cell r="C174">
            <v>141</v>
          </cell>
          <cell r="D174" t="str">
            <v>DU 1</v>
          </cell>
          <cell r="E174" t="str">
            <v xml:space="preserve">S: 13EHC-63x2-1.2HP NP ; Ant Dual Polarized  </v>
          </cell>
          <cell r="F174" t="str">
            <v>Site-00070</v>
          </cell>
          <cell r="G174" t="str">
            <v>S06°09'54.7</v>
          </cell>
          <cell r="H174" t="str">
            <v>106°48'29.9</v>
          </cell>
          <cell r="I174" t="str">
            <v>Telkom Jakbar</v>
          </cell>
          <cell r="J174" t="str">
            <v>S06°10'30.8</v>
          </cell>
          <cell r="K174" t="str">
            <v>106°47'35.2</v>
          </cell>
          <cell r="L174" t="str">
            <v>2.0 km]</v>
          </cell>
          <cell r="M174" t="str">
            <v>Untitled</v>
          </cell>
          <cell r="N174" t="str">
            <v>&lt;None&gt;</v>
          </cell>
          <cell r="P174" t="str">
            <v>From 204 &amp; 28 Links</v>
          </cell>
        </row>
        <row r="175">
          <cell r="A175">
            <v>174</v>
          </cell>
          <cell r="B175" t="str">
            <v>63;25-DU-1</v>
          </cell>
          <cell r="C175">
            <v>142</v>
          </cell>
          <cell r="D175" t="str">
            <v>DU 1</v>
          </cell>
          <cell r="E175" t="str">
            <v xml:space="preserve">S: 13EHC-63x2-1.2HP NP ; Ant Dual Polarized  </v>
          </cell>
          <cell r="F175" t="str">
            <v>Site-00538</v>
          </cell>
          <cell r="G175" t="str">
            <v>S06°08'40.5</v>
          </cell>
          <cell r="H175" t="str">
            <v>106°48'39.6</v>
          </cell>
          <cell r="I175" t="str">
            <v>Site-00068</v>
          </cell>
          <cell r="J175" t="str">
            <v>S06°09'29.3</v>
          </cell>
          <cell r="K175" t="str">
            <v>106°48'48.7</v>
          </cell>
          <cell r="L175" t="str">
            <v>1.5 km]</v>
          </cell>
          <cell r="M175" t="str">
            <v>Untitled</v>
          </cell>
          <cell r="N175" t="str">
            <v>&lt;None&gt;</v>
          </cell>
          <cell r="P175" t="str">
            <v>From 204 &amp; 28 Links</v>
          </cell>
        </row>
        <row r="176">
          <cell r="A176">
            <v>175</v>
          </cell>
          <cell r="B176" t="str">
            <v>63;31-DU-1</v>
          </cell>
          <cell r="C176">
            <v>143</v>
          </cell>
          <cell r="D176" t="str">
            <v>DU 1</v>
          </cell>
          <cell r="E176" t="str">
            <v xml:space="preserve">T: 7EHC-63x2-0.6HP NP; Ant Dual Polarized </v>
          </cell>
          <cell r="F176" t="str">
            <v>Telkom Jakbar</v>
          </cell>
          <cell r="G176" t="str">
            <v>S06°10'30.8</v>
          </cell>
          <cell r="H176" t="str">
            <v>106°47'35.2</v>
          </cell>
          <cell r="I176" t="str">
            <v>Site-00538</v>
          </cell>
          <cell r="J176" t="str">
            <v>S06°08'40.5</v>
          </cell>
          <cell r="K176" t="str">
            <v>106°48'39.6</v>
          </cell>
          <cell r="L176" t="str">
            <v>3.9 km]</v>
          </cell>
          <cell r="M176" t="str">
            <v>Untitled</v>
          </cell>
          <cell r="N176" t="str">
            <v>&lt;None&gt;</v>
          </cell>
          <cell r="P176" t="str">
            <v>From 204 &amp; 28 Links</v>
          </cell>
        </row>
        <row r="177">
          <cell r="A177">
            <v>176</v>
          </cell>
          <cell r="D177" t="str">
            <v>DU 1</v>
          </cell>
          <cell r="E177" t="str">
            <v>J: 7EHP-4x2-0.6HP NP TN; Upgradable to 8x2</v>
          </cell>
          <cell r="F177" t="str">
            <v>Spare</v>
          </cell>
          <cell r="O177" t="str">
            <v>Spare</v>
          </cell>
        </row>
        <row r="178">
          <cell r="A178">
            <v>177</v>
          </cell>
          <cell r="D178" t="str">
            <v>DU 1</v>
          </cell>
          <cell r="E178" t="str">
            <v>J: 7EHP-4x2-0.6HP NP TN; Upgradable to 8x2</v>
          </cell>
          <cell r="F178" t="str">
            <v>Spare</v>
          </cell>
          <cell r="O178" t="str">
            <v>Spare</v>
          </cell>
        </row>
        <row r="179">
          <cell r="A179">
            <v>178</v>
          </cell>
          <cell r="D179" t="str">
            <v>DU 1</v>
          </cell>
          <cell r="E179" t="str">
            <v>K: 7EHP-4x2-1.2HP NP TN; Upgradable to 8x2</v>
          </cell>
          <cell r="F179" t="str">
            <v>Spare</v>
          </cell>
          <cell r="O179" t="str">
            <v>Spare</v>
          </cell>
        </row>
        <row r="180">
          <cell r="A180">
            <v>179</v>
          </cell>
          <cell r="D180" t="str">
            <v>DU 1</v>
          </cell>
          <cell r="E180" t="str">
            <v>K: 7EHP-4x2-1.2HP NP TN; Upgradable to 8x2</v>
          </cell>
          <cell r="F180" t="str">
            <v>Spare</v>
          </cell>
          <cell r="O180" t="str">
            <v>Spare</v>
          </cell>
        </row>
        <row r="181">
          <cell r="A181">
            <v>180</v>
          </cell>
          <cell r="D181" t="str">
            <v>DU 1</v>
          </cell>
          <cell r="E181" t="str">
            <v>N: 7EHP-8x2-0.6HP HS TN; Upgradable to 16x2</v>
          </cell>
          <cell r="F181" t="str">
            <v>Spare</v>
          </cell>
          <cell r="O181" t="str">
            <v>Spare</v>
          </cell>
        </row>
        <row r="182">
          <cell r="A182">
            <v>181</v>
          </cell>
          <cell r="D182" t="str">
            <v>DU 1</v>
          </cell>
          <cell r="E182" t="str">
            <v>N: 7EHP-8x2-0.6HP HS TN; Upgradable to 16x2</v>
          </cell>
          <cell r="F182" t="str">
            <v>Spare</v>
          </cell>
          <cell r="O182" t="str">
            <v>Spare</v>
          </cell>
        </row>
        <row r="183">
          <cell r="A183">
            <v>182</v>
          </cell>
          <cell r="D183" t="str">
            <v>DU 1</v>
          </cell>
          <cell r="E183" t="str">
            <v>N: 7EHP-8x2-0.6HP HS TN; Upgradable to 16x2</v>
          </cell>
          <cell r="F183" t="str">
            <v>Spare</v>
          </cell>
          <cell r="O183" t="str">
            <v>Spare</v>
          </cell>
        </row>
        <row r="184">
          <cell r="A184">
            <v>183</v>
          </cell>
          <cell r="D184" t="str">
            <v>DU 1</v>
          </cell>
          <cell r="E184" t="str">
            <v>N: 7EHP-8x2-0.6HP HS TN; Upgradable to 16x2</v>
          </cell>
          <cell r="F184" t="str">
            <v>Spare</v>
          </cell>
          <cell r="O184" t="str">
            <v>Spare</v>
          </cell>
        </row>
        <row r="185">
          <cell r="A185">
            <v>184</v>
          </cell>
          <cell r="B185" t="str">
            <v>2;142 DU-2</v>
          </cell>
          <cell r="C185">
            <v>144</v>
          </cell>
          <cell r="D185" t="str">
            <v>DU 2</v>
          </cell>
          <cell r="E185" t="str">
            <v>A: 23EHP-2x2-0.6HP NP TN; Upgradable to 4x2</v>
          </cell>
          <cell r="F185" t="str">
            <v>Site-00039</v>
          </cell>
          <cell r="G185" t="str">
            <v>S06°08'01.5</v>
          </cell>
          <cell r="H185" t="str">
            <v>106°48'47.0</v>
          </cell>
          <cell r="I185" t="str">
            <v>Site-00564</v>
          </cell>
          <cell r="J185" t="str">
            <v>S06°08'15.9</v>
          </cell>
          <cell r="K185" t="str">
            <v>106°48'34.3</v>
          </cell>
          <cell r="L185" t="str">
            <v>0.6 km]</v>
          </cell>
          <cell r="M185" t="str">
            <v>Untitled</v>
          </cell>
          <cell r="N185" t="str">
            <v>&lt;None&gt;</v>
          </cell>
          <cell r="P185" t="str">
            <v>From 204 &amp; 28 Links</v>
          </cell>
        </row>
        <row r="186">
          <cell r="A186">
            <v>185</v>
          </cell>
          <cell r="B186" t="str">
            <v>2;101 DU2</v>
          </cell>
          <cell r="C186">
            <v>145</v>
          </cell>
          <cell r="D186" t="str">
            <v>DU 2</v>
          </cell>
          <cell r="E186" t="str">
            <v>A: 23EHP-2x2-0.6HP NP TN; Upgradable to 4x2</v>
          </cell>
          <cell r="F186" t="str">
            <v>Site-00057</v>
          </cell>
          <cell r="G186" t="str">
            <v>S06°08'52.3</v>
          </cell>
          <cell r="H186" t="str">
            <v>106°49'34.2</v>
          </cell>
          <cell r="I186" t="str">
            <v>Site-00540</v>
          </cell>
          <cell r="J186" t="str">
            <v>S06°08'38.0</v>
          </cell>
          <cell r="K186" t="str">
            <v>106°49'26.8</v>
          </cell>
          <cell r="L186" t="str">
            <v>0.5 km]</v>
          </cell>
          <cell r="M186" t="str">
            <v>Untitled</v>
          </cell>
          <cell r="N186" t="str">
            <v>&lt;None&gt;</v>
          </cell>
          <cell r="P186" t="str">
            <v>From 204 &amp; 28 Links</v>
          </cell>
        </row>
        <row r="187">
          <cell r="A187">
            <v>186</v>
          </cell>
          <cell r="B187" t="str">
            <v>2;128 DU2</v>
          </cell>
          <cell r="C187">
            <v>146</v>
          </cell>
          <cell r="D187" t="str">
            <v>DU 2</v>
          </cell>
          <cell r="E187" t="str">
            <v>A: 23EHP-2x2-0.6HP NP TN; Upgradable to 4x2</v>
          </cell>
          <cell r="F187" t="str">
            <v>Site-00066</v>
          </cell>
          <cell r="G187" t="str">
            <v>S06°09'11.7</v>
          </cell>
          <cell r="H187" t="str">
            <v>106°49'41.1</v>
          </cell>
          <cell r="I187" t="str">
            <v>Site-00319</v>
          </cell>
          <cell r="J187" t="str">
            <v>S06°09'18.4</v>
          </cell>
          <cell r="K187" t="str">
            <v>106°49'21.1</v>
          </cell>
          <cell r="L187" t="str">
            <v>0.6 km]</v>
          </cell>
          <cell r="M187" t="str">
            <v>Untitled</v>
          </cell>
          <cell r="N187" t="str">
            <v>&lt;None&gt;</v>
          </cell>
          <cell r="P187" t="str">
            <v>From 204 &amp; 28 Links</v>
          </cell>
        </row>
        <row r="188">
          <cell r="A188">
            <v>187</v>
          </cell>
          <cell r="B188" t="str">
            <v>2;132-DU2</v>
          </cell>
          <cell r="C188">
            <v>147</v>
          </cell>
          <cell r="D188" t="str">
            <v>DU 2</v>
          </cell>
          <cell r="E188" t="str">
            <v>A: 23EHP-2x2-0.6HP NP TN; Upgradable to 4x2</v>
          </cell>
          <cell r="F188" t="str">
            <v>Site-00067</v>
          </cell>
          <cell r="G188" t="str">
            <v>S06°09'25.0</v>
          </cell>
          <cell r="H188" t="str">
            <v>106°49'05.5</v>
          </cell>
          <cell r="I188" t="str">
            <v>Site-00571</v>
          </cell>
          <cell r="J188" t="str">
            <v>S06°09'12.8</v>
          </cell>
          <cell r="K188" t="str">
            <v>106°49'03.9</v>
          </cell>
          <cell r="L188" t="str">
            <v>0.4 km]</v>
          </cell>
          <cell r="M188" t="str">
            <v>Untitled</v>
          </cell>
          <cell r="N188" t="str">
            <v>&lt;None&gt;</v>
          </cell>
          <cell r="P188" t="str">
            <v>From 204 &amp; 28 Links</v>
          </cell>
        </row>
        <row r="189">
          <cell r="A189">
            <v>188</v>
          </cell>
          <cell r="B189" t="str">
            <v>2;54 DU2</v>
          </cell>
          <cell r="C189">
            <v>148</v>
          </cell>
          <cell r="D189" t="str">
            <v>DU 2</v>
          </cell>
          <cell r="E189" t="str">
            <v>A: 23EHP-2x2-0.6HP NP TN; Upgradable to 4x2</v>
          </cell>
          <cell r="F189" t="str">
            <v>Site-00075</v>
          </cell>
          <cell r="G189" t="str">
            <v>S06°09'43.0</v>
          </cell>
          <cell r="H189" t="str">
            <v>106°50'01.2</v>
          </cell>
          <cell r="I189" t="str">
            <v>Site-00796</v>
          </cell>
          <cell r="J189" t="str">
            <v>S06°09'51.4</v>
          </cell>
          <cell r="K189" t="str">
            <v>106°49'51.2</v>
          </cell>
          <cell r="L189" t="str">
            <v>0.4 km]</v>
          </cell>
          <cell r="M189" t="str">
            <v>Untitled</v>
          </cell>
          <cell r="N189" t="str">
            <v>&lt;None&gt;</v>
          </cell>
          <cell r="P189" t="str">
            <v>From 204 &amp; 28 Links</v>
          </cell>
        </row>
        <row r="190">
          <cell r="A190">
            <v>189</v>
          </cell>
          <cell r="B190" t="str">
            <v>2;126 DU2</v>
          </cell>
          <cell r="C190">
            <v>149</v>
          </cell>
          <cell r="D190" t="str">
            <v>DU 2</v>
          </cell>
          <cell r="E190" t="str">
            <v>A: 23EHP-2x2-0.6HP NP TN; Upgradable to 4x2</v>
          </cell>
          <cell r="F190" t="str">
            <v>Site-00076</v>
          </cell>
          <cell r="G190" t="str">
            <v>S06°09'41.3</v>
          </cell>
          <cell r="H190" t="str">
            <v>106°49'38.8</v>
          </cell>
          <cell r="I190" t="str">
            <v>Site-00575</v>
          </cell>
          <cell r="J190" t="str">
            <v>S06°09'25.7</v>
          </cell>
          <cell r="K190" t="str">
            <v>106°49'39.1</v>
          </cell>
          <cell r="L190" t="str">
            <v>0.5 km]</v>
          </cell>
          <cell r="M190" t="str">
            <v>Untitled</v>
          </cell>
          <cell r="N190" t="str">
            <v>&lt;None&gt;</v>
          </cell>
          <cell r="P190" t="str">
            <v>From 204 &amp; 28 Links</v>
          </cell>
        </row>
        <row r="191">
          <cell r="A191">
            <v>190</v>
          </cell>
          <cell r="B191" t="str">
            <v>2;124 DU2</v>
          </cell>
          <cell r="C191">
            <v>150</v>
          </cell>
          <cell r="D191" t="str">
            <v>DU 2</v>
          </cell>
          <cell r="E191" t="str">
            <v>A: 23EHP-2x2-0.6HP NP TN; Upgradable to 4x2</v>
          </cell>
          <cell r="F191" t="str">
            <v>Site-00084</v>
          </cell>
          <cell r="G191" t="str">
            <v>S06°09'27.0</v>
          </cell>
          <cell r="H191" t="str">
            <v>106°50'13.0</v>
          </cell>
          <cell r="I191" t="str">
            <v>Site-00574</v>
          </cell>
          <cell r="J191" t="str">
            <v>S06°09'11.9</v>
          </cell>
          <cell r="K191" t="str">
            <v>106°50'10.4</v>
          </cell>
          <cell r="L191" t="str">
            <v>0.5 km]</v>
          </cell>
          <cell r="M191" t="str">
            <v>Untitled</v>
          </cell>
          <cell r="N191" t="str">
            <v>&lt;None&gt;</v>
          </cell>
          <cell r="P191" t="str">
            <v>From 204 &amp; 28 Links</v>
          </cell>
        </row>
        <row r="192">
          <cell r="A192">
            <v>191</v>
          </cell>
          <cell r="B192" t="str">
            <v>2;98 DU2</v>
          </cell>
          <cell r="C192">
            <v>151</v>
          </cell>
          <cell r="D192" t="str">
            <v>DU 2</v>
          </cell>
          <cell r="E192" t="str">
            <v>A: 23EHP-2x2-0.6HP NP TN; Upgradable to 4x2</v>
          </cell>
          <cell r="F192" t="str">
            <v>Site-00305</v>
          </cell>
          <cell r="G192" t="str">
            <v>S06°08'52.1</v>
          </cell>
          <cell r="H192" t="str">
            <v>106°49'50.8</v>
          </cell>
          <cell r="I192" t="str">
            <v>Site-00056</v>
          </cell>
          <cell r="J192" t="str">
            <v>S06°08'37.1</v>
          </cell>
          <cell r="K192" t="str">
            <v>106°50'03.3</v>
          </cell>
          <cell r="L192" t="str">
            <v>0.6 km]</v>
          </cell>
          <cell r="M192" t="str">
            <v>Untitled</v>
          </cell>
          <cell r="N192" t="str">
            <v>&lt;None&gt;</v>
          </cell>
          <cell r="P192" t="str">
            <v>From 204 &amp; 28 Links</v>
          </cell>
        </row>
        <row r="193">
          <cell r="A193">
            <v>192</v>
          </cell>
          <cell r="B193" t="str">
            <v>2;51 DU2</v>
          </cell>
          <cell r="C193">
            <v>152</v>
          </cell>
          <cell r="D193" t="str">
            <v>DU 2</v>
          </cell>
          <cell r="E193" t="str">
            <v>A: 23EHP-2x2-0.6HP NP TN; Upgradable to 4x2</v>
          </cell>
          <cell r="F193" t="str">
            <v>Site-00423</v>
          </cell>
          <cell r="G193" t="str">
            <v>S06°10'16.9</v>
          </cell>
          <cell r="H193" t="str">
            <v>106°49'22.2</v>
          </cell>
          <cell r="I193" t="str">
            <v>Site-00086</v>
          </cell>
          <cell r="J193" t="str">
            <v>S06°09'59.3</v>
          </cell>
          <cell r="K193" t="str">
            <v>106°49'15.9</v>
          </cell>
          <cell r="L193" t="str">
            <v>0.6 km]</v>
          </cell>
          <cell r="M193" t="str">
            <v>Untitled</v>
          </cell>
          <cell r="N193" t="str">
            <v>&lt;None&gt;</v>
          </cell>
          <cell r="P193" t="str">
            <v>From 204 &amp; 28 Links</v>
          </cell>
        </row>
        <row r="194">
          <cell r="A194">
            <v>193</v>
          </cell>
          <cell r="B194" t="str">
            <v>2;129-DU2</v>
          </cell>
          <cell r="C194">
            <v>153</v>
          </cell>
          <cell r="D194" t="str">
            <v>DU 2</v>
          </cell>
          <cell r="E194" t="str">
            <v>A: 23EHP-2x2-0.6HP NP TN; Upgradable to 4x2</v>
          </cell>
          <cell r="F194" t="str">
            <v>Site-00428</v>
          </cell>
          <cell r="G194" t="str">
            <v>S06°09'42.3</v>
          </cell>
          <cell r="H194" t="str">
            <v>106°49'11.1</v>
          </cell>
          <cell r="I194" t="str">
            <v>Site-00077</v>
          </cell>
          <cell r="J194" t="str">
            <v>S06°09'53.3</v>
          </cell>
          <cell r="K194" t="str">
            <v>106°48'56.6</v>
          </cell>
          <cell r="L194" t="str">
            <v>0.6 km]</v>
          </cell>
          <cell r="M194" t="str">
            <v>Untitled</v>
          </cell>
          <cell r="N194" t="str">
            <v>&lt;None&gt;</v>
          </cell>
          <cell r="P194" t="str">
            <v>From 204 &amp; 28 Links</v>
          </cell>
        </row>
        <row r="195">
          <cell r="A195">
            <v>194</v>
          </cell>
          <cell r="B195" t="str">
            <v>2;125 DU2</v>
          </cell>
          <cell r="C195">
            <v>154</v>
          </cell>
          <cell r="D195" t="str">
            <v>DU 2</v>
          </cell>
          <cell r="E195" t="str">
            <v>A: 23EHP-2x2-0.6HP NP TN; Upgradable to 4x2</v>
          </cell>
          <cell r="F195" t="str">
            <v>Site-00508</v>
          </cell>
          <cell r="G195" t="str">
            <v>S06°09'19.2</v>
          </cell>
          <cell r="H195" t="str">
            <v>106°49'56.9</v>
          </cell>
          <cell r="I195" t="str">
            <v>Site-00574</v>
          </cell>
          <cell r="J195" t="str">
            <v>S06°09'11.9</v>
          </cell>
          <cell r="K195" t="str">
            <v>106°50'10.4</v>
          </cell>
          <cell r="L195" t="str">
            <v>0.5 km]</v>
          </cell>
          <cell r="M195" t="str">
            <v>Untitled</v>
          </cell>
          <cell r="N195" t="str">
            <v>&lt;None&gt;</v>
          </cell>
          <cell r="P195" t="str">
            <v>From 204 &amp; 28 Links</v>
          </cell>
        </row>
        <row r="196">
          <cell r="A196">
            <v>195</v>
          </cell>
          <cell r="B196" t="str">
            <v>2;55 DU2</v>
          </cell>
          <cell r="C196">
            <v>155</v>
          </cell>
          <cell r="D196" t="str">
            <v>DU 2</v>
          </cell>
          <cell r="E196" t="str">
            <v>A: 23EHP-2x2-0.6HP NP TN; Upgradable to 4x2</v>
          </cell>
          <cell r="F196" t="str">
            <v>Site-00509</v>
          </cell>
          <cell r="G196" t="str">
            <v>S06°09'50.5</v>
          </cell>
          <cell r="H196" t="str">
            <v>106°50'20.6</v>
          </cell>
          <cell r="I196" t="str">
            <v>Site-00796</v>
          </cell>
          <cell r="J196" t="str">
            <v>S06°09'51.4</v>
          </cell>
          <cell r="K196" t="str">
            <v>106°49'51.2</v>
          </cell>
          <cell r="L196" t="str">
            <v>0.9 km]</v>
          </cell>
          <cell r="M196" t="str">
            <v>Untitled</v>
          </cell>
          <cell r="N196" t="str">
            <v>&lt;None&gt;</v>
          </cell>
          <cell r="P196" t="str">
            <v>From 204 &amp; 28 Links</v>
          </cell>
        </row>
        <row r="197">
          <cell r="A197">
            <v>196</v>
          </cell>
          <cell r="B197" t="str">
            <v>2;127 DU2</v>
          </cell>
          <cell r="C197">
            <v>156</v>
          </cell>
          <cell r="D197" t="str">
            <v>DU 2</v>
          </cell>
          <cell r="E197" t="str">
            <v>A: 23EHP-2x2-0.6HP NP TN; Upgradable to 4x2</v>
          </cell>
          <cell r="F197" t="str">
            <v>Site-00572</v>
          </cell>
          <cell r="G197" t="str">
            <v>S06°09'49.5</v>
          </cell>
          <cell r="H197" t="str">
            <v>106°49'25.1</v>
          </cell>
          <cell r="I197" t="str">
            <v>Site-00429</v>
          </cell>
          <cell r="J197" t="str">
            <v>S06°09'31.7</v>
          </cell>
          <cell r="K197" t="str">
            <v>106°49'22.5</v>
          </cell>
          <cell r="L197" t="str">
            <v>0.6 km]</v>
          </cell>
          <cell r="M197" t="str">
            <v>Untitled</v>
          </cell>
          <cell r="N197" t="str">
            <v>&lt;None&gt;</v>
          </cell>
          <cell r="P197" t="str">
            <v>From 204 &amp; 28 Links</v>
          </cell>
        </row>
        <row r="198">
          <cell r="A198">
            <v>197</v>
          </cell>
          <cell r="B198" t="str">
            <v>2;99 DU2</v>
          </cell>
          <cell r="C198">
            <v>157</v>
          </cell>
          <cell r="D198" t="str">
            <v>DU 2</v>
          </cell>
          <cell r="E198" t="str">
            <v>A: 23EHP-2x2-0.6HP NP TN; Upgradable to 4x2</v>
          </cell>
          <cell r="F198" t="str">
            <v>Site-00573</v>
          </cell>
          <cell r="G198" t="str">
            <v>S06°09'05.0</v>
          </cell>
          <cell r="H198" t="str">
            <v>106°49'27.2</v>
          </cell>
          <cell r="I198" t="str">
            <v>Site-00562</v>
          </cell>
          <cell r="J198" t="str">
            <v>S06°08'47.0</v>
          </cell>
          <cell r="K198" t="str">
            <v>106°49'15.8</v>
          </cell>
          <cell r="L198" t="str">
            <v>0.7 km]</v>
          </cell>
          <cell r="M198" t="str">
            <v>Untitled</v>
          </cell>
          <cell r="N198" t="str">
            <v>&lt;None&gt;</v>
          </cell>
          <cell r="P198" t="str">
            <v>From 204 &amp; 28 Links</v>
          </cell>
        </row>
        <row r="199">
          <cell r="A199">
            <v>198</v>
          </cell>
          <cell r="B199" t="str">
            <v>4;52 DU2</v>
          </cell>
          <cell r="C199">
            <v>158</v>
          </cell>
          <cell r="D199" t="str">
            <v>DU 2</v>
          </cell>
          <cell r="E199" t="str">
            <v>G: 23EHP-4x2-0.6HP NP TN; Upgradable to 8x2</v>
          </cell>
          <cell r="F199" t="str">
            <v>Site-00429</v>
          </cell>
          <cell r="G199" t="str">
            <v>S06°09'31.7</v>
          </cell>
          <cell r="H199" t="str">
            <v>106°49'22.5</v>
          </cell>
          <cell r="I199" t="str">
            <v>Site-00066</v>
          </cell>
          <cell r="J199" t="str">
            <v>S06°09'11.7</v>
          </cell>
          <cell r="K199" t="str">
            <v>106°49'41.1</v>
          </cell>
          <cell r="L199" t="str">
            <v>0.8 km]</v>
          </cell>
          <cell r="M199" t="str">
            <v>Untitled</v>
          </cell>
          <cell r="N199" t="str">
            <v>&lt;None&gt;</v>
          </cell>
          <cell r="P199" t="str">
            <v>From 204 &amp; 28 Links</v>
          </cell>
        </row>
        <row r="200">
          <cell r="A200">
            <v>199</v>
          </cell>
          <cell r="B200" t="str">
            <v>4;51 DU2</v>
          </cell>
          <cell r="C200">
            <v>159</v>
          </cell>
          <cell r="D200" t="str">
            <v>DU 2</v>
          </cell>
          <cell r="E200" t="str">
            <v>G: 23EHP-4x2-0.6HP NP TN; Upgradable to 8x2</v>
          </cell>
          <cell r="F200" t="str">
            <v>Site-00575</v>
          </cell>
          <cell r="G200" t="str">
            <v>S06°09'25.7</v>
          </cell>
          <cell r="H200" t="str">
            <v>106°49'39.1</v>
          </cell>
          <cell r="I200" t="str">
            <v>Site-00066</v>
          </cell>
          <cell r="J200" t="str">
            <v>S06°09'11.7</v>
          </cell>
          <cell r="K200" t="str">
            <v>106°49'41.1</v>
          </cell>
          <cell r="L200" t="str">
            <v>0.4 km]</v>
          </cell>
          <cell r="M200" t="str">
            <v>Untitled</v>
          </cell>
          <cell r="N200" t="str">
            <v>&lt;None&gt;</v>
          </cell>
          <cell r="P200" t="str">
            <v>From 204 &amp; 28 Links</v>
          </cell>
        </row>
        <row r="201">
          <cell r="A201">
            <v>200</v>
          </cell>
          <cell r="B201" t="str">
            <v>6;11 DU2</v>
          </cell>
          <cell r="C201">
            <v>160</v>
          </cell>
          <cell r="D201" t="str">
            <v>DU 2</v>
          </cell>
          <cell r="E201" t="str">
            <v>L: 15EHP-8x2-0.6HP HS TN; Upgradable to 16x2</v>
          </cell>
          <cell r="F201" t="str">
            <v>Site-00063 (non-261)</v>
          </cell>
          <cell r="G201" t="str">
            <v>S06°10'03.5</v>
          </cell>
          <cell r="H201" t="str">
            <v>106°50'31.4</v>
          </cell>
          <cell r="I201" t="str">
            <v>Site-00796</v>
          </cell>
          <cell r="J201" t="str">
            <v>S06°09'51.4</v>
          </cell>
          <cell r="K201" t="str">
            <v>106°49'51.2</v>
          </cell>
          <cell r="L201" t="str">
            <v>1.3 km]</v>
          </cell>
          <cell r="M201" t="str">
            <v>Untitled</v>
          </cell>
          <cell r="N201" t="str">
            <v>&lt;None&gt;</v>
          </cell>
          <cell r="P201" t="str">
            <v>From 204 &amp; 28 Links</v>
          </cell>
        </row>
        <row r="202">
          <cell r="A202">
            <v>201</v>
          </cell>
          <cell r="B202" t="str">
            <v>6;20 DU2</v>
          </cell>
          <cell r="C202">
            <v>161</v>
          </cell>
          <cell r="D202" t="str">
            <v>DU 2</v>
          </cell>
          <cell r="E202" t="str">
            <v>L: 15EHP-8x2-0.6HP HS TN; Upgradable to 16x2</v>
          </cell>
          <cell r="F202" t="str">
            <v>Site-00562</v>
          </cell>
          <cell r="G202" t="str">
            <v>S06°08'47.0</v>
          </cell>
          <cell r="H202" t="str">
            <v>106°49'15.8</v>
          </cell>
          <cell r="I202" t="str">
            <v>Site-00051</v>
          </cell>
          <cell r="J202" t="str">
            <v>S06°08'27.7</v>
          </cell>
          <cell r="K202" t="str">
            <v>106°49'13.2</v>
          </cell>
          <cell r="L202" t="str">
            <v>0.6 km]</v>
          </cell>
          <cell r="M202" t="str">
            <v>Untitled</v>
          </cell>
          <cell r="N202" t="str">
            <v>&lt;None&gt;</v>
          </cell>
          <cell r="P202" t="str">
            <v>From 204 &amp; 28 Links</v>
          </cell>
        </row>
        <row r="203">
          <cell r="A203">
            <v>202</v>
          </cell>
          <cell r="B203" t="str">
            <v>6;26-DU2</v>
          </cell>
          <cell r="C203">
            <v>162</v>
          </cell>
          <cell r="D203" t="str">
            <v>DU 2</v>
          </cell>
          <cell r="E203" t="str">
            <v>L: 15EHP-8x2-0.6HP HS TN; Upgradable to 16x2</v>
          </cell>
          <cell r="F203" t="str">
            <v>Site-00571</v>
          </cell>
          <cell r="G203" t="str">
            <v>S06°09'12.8</v>
          </cell>
          <cell r="H203" t="str">
            <v>106°49'03.9</v>
          </cell>
          <cell r="I203" t="str">
            <v>Site-00068</v>
          </cell>
          <cell r="J203" t="str">
            <v>S06°09'29.3</v>
          </cell>
          <cell r="K203" t="str">
            <v>106°48'48.7</v>
          </cell>
          <cell r="L203" t="str">
            <v>0.7 km]</v>
          </cell>
          <cell r="M203" t="str">
            <v>Untitled</v>
          </cell>
          <cell r="N203" t="str">
            <v>&lt;None&gt;</v>
          </cell>
          <cell r="P203" t="str">
            <v>From 204 &amp; 28 Links</v>
          </cell>
        </row>
        <row r="204">
          <cell r="A204">
            <v>203</v>
          </cell>
          <cell r="B204" t="str">
            <v>6;25 DU2</v>
          </cell>
          <cell r="C204">
            <v>163</v>
          </cell>
          <cell r="D204" t="str">
            <v>DU 2</v>
          </cell>
          <cell r="E204" t="str">
            <v>L: 15EHP-8x2-0.6HP HS TN; Upgradable to 16x2</v>
          </cell>
          <cell r="F204" t="str">
            <v>Site-00574</v>
          </cell>
          <cell r="G204" t="str">
            <v>S06°09'11.9</v>
          </cell>
          <cell r="H204" t="str">
            <v>106°50'10.4</v>
          </cell>
          <cell r="I204" t="str">
            <v>Site-00065</v>
          </cell>
          <cell r="J204" t="str">
            <v>S06°08'58.0</v>
          </cell>
          <cell r="K204" t="str">
            <v>106°50'04.2</v>
          </cell>
          <cell r="L204" t="str">
            <v>0.5 km]</v>
          </cell>
          <cell r="M204" t="str">
            <v>Untitled</v>
          </cell>
          <cell r="N204" t="str">
            <v>&lt;None&gt;</v>
          </cell>
          <cell r="P204" t="str">
            <v>From 204 &amp; 28 Links</v>
          </cell>
        </row>
        <row r="205">
          <cell r="A205">
            <v>204</v>
          </cell>
          <cell r="B205" t="str">
            <v>6;18 DU-2</v>
          </cell>
          <cell r="C205">
            <v>164</v>
          </cell>
          <cell r="D205" t="str">
            <v>DU 2</v>
          </cell>
          <cell r="E205" t="str">
            <v>L: 15EHP-8x2-0.6HP HS TN; Upgradable to 16x2</v>
          </cell>
          <cell r="F205" t="str">
            <v>Site-01549</v>
          </cell>
          <cell r="G205" t="str">
            <v>S06°07'54.0</v>
          </cell>
          <cell r="H205" t="str">
            <v>106°49'19.8</v>
          </cell>
          <cell r="I205" t="str">
            <v>Site-01297 (non-261)</v>
          </cell>
          <cell r="J205" t="str">
            <v>S06°07'29.8</v>
          </cell>
          <cell r="K205" t="str">
            <v>106°49'43.8</v>
          </cell>
          <cell r="L205" t="str">
            <v>1.0 km]</v>
          </cell>
          <cell r="M205" t="str">
            <v>Untitled</v>
          </cell>
          <cell r="N205" t="str">
            <v>&lt;None&gt;</v>
          </cell>
          <cell r="P205" t="str">
            <v>From 204 &amp; 28 Links</v>
          </cell>
        </row>
        <row r="206">
          <cell r="A206">
            <v>205</v>
          </cell>
          <cell r="B206" t="str">
            <v>10;26 DU2</v>
          </cell>
          <cell r="C206">
            <v>165</v>
          </cell>
          <cell r="D206" t="str">
            <v>DU 2</v>
          </cell>
          <cell r="E206" t="str">
            <v>O: 23EHP-16x2-0.6HP HS TN</v>
          </cell>
          <cell r="F206" t="str">
            <v>Site-00066</v>
          </cell>
          <cell r="G206" t="str">
            <v>S06°09'11.7</v>
          </cell>
          <cell r="H206" t="str">
            <v>106°49'41.1</v>
          </cell>
          <cell r="I206" t="str">
            <v>Site-00065</v>
          </cell>
          <cell r="J206" t="str">
            <v>S06°08'58.0</v>
          </cell>
          <cell r="K206" t="str">
            <v>106°50'04.2</v>
          </cell>
          <cell r="L206" t="str">
            <v>0.8 km]</v>
          </cell>
          <cell r="M206" t="str">
            <v>Untitled</v>
          </cell>
          <cell r="N206" t="str">
            <v>&lt;None&gt;</v>
          </cell>
          <cell r="P206" t="str">
            <v>From 204 &amp; 28 Links</v>
          </cell>
        </row>
        <row r="207">
          <cell r="A207">
            <v>206</v>
          </cell>
          <cell r="B207" t="str">
            <v>10;21 DU2</v>
          </cell>
          <cell r="C207">
            <v>166</v>
          </cell>
          <cell r="D207" t="str">
            <v>DU 2</v>
          </cell>
          <cell r="E207" t="str">
            <v>O: 23EHP-16x2-0.6HP HS TN</v>
          </cell>
          <cell r="F207" t="str">
            <v>Site-00540</v>
          </cell>
          <cell r="G207" t="str">
            <v>S06°08'38.0</v>
          </cell>
          <cell r="H207" t="str">
            <v>106°49'26.8</v>
          </cell>
          <cell r="I207" t="str">
            <v>Site-00051</v>
          </cell>
          <cell r="J207" t="str">
            <v>S06°08'27.7</v>
          </cell>
          <cell r="K207" t="str">
            <v>106°49'13.2</v>
          </cell>
          <cell r="L207" t="str">
            <v>0.5 km]</v>
          </cell>
          <cell r="M207" t="str">
            <v>Untitled</v>
          </cell>
          <cell r="N207" t="str">
            <v>&lt;None&gt;</v>
          </cell>
          <cell r="P207" t="str">
            <v>From 204 &amp; 28 Links</v>
          </cell>
        </row>
        <row r="208">
          <cell r="A208">
            <v>207</v>
          </cell>
          <cell r="B208" t="str">
            <v>63;28 DU2</v>
          </cell>
          <cell r="C208">
            <v>167</v>
          </cell>
          <cell r="D208" t="str">
            <v>DU 2</v>
          </cell>
          <cell r="E208" t="str">
            <v xml:space="preserve">R: 13EHC-63x2-0.6HP NP; Ant Dual Polarized </v>
          </cell>
          <cell r="F208" t="str">
            <v>Site-00065</v>
          </cell>
          <cell r="G208" t="str">
            <v>S06°08'58.0</v>
          </cell>
          <cell r="H208" t="str">
            <v>106°50'04.2</v>
          </cell>
          <cell r="I208" t="str">
            <v>Site-00559</v>
          </cell>
          <cell r="J208" t="str">
            <v>S06°08'35.4</v>
          </cell>
          <cell r="K208" t="str">
            <v>106°49'45.0</v>
          </cell>
          <cell r="L208" t="str">
            <v>0.9 km]</v>
          </cell>
          <cell r="M208" t="str">
            <v>Untitled</v>
          </cell>
          <cell r="N208" t="str">
            <v>&lt;None&gt;</v>
          </cell>
          <cell r="P208" t="str">
            <v>From 204 &amp; 28 Links</v>
          </cell>
        </row>
        <row r="209">
          <cell r="A209">
            <v>208</v>
          </cell>
          <cell r="B209" t="str">
            <v>63;29 DU2</v>
          </cell>
          <cell r="C209">
            <v>168</v>
          </cell>
          <cell r="D209" t="str">
            <v>DU 2</v>
          </cell>
          <cell r="E209" t="str">
            <v xml:space="preserve">R: 13EHC-63x2-0.6HP NP; Ant Dual Polarized </v>
          </cell>
          <cell r="F209" t="str">
            <v>Site-00559</v>
          </cell>
          <cell r="G209" t="str">
            <v>S06°08'35.4</v>
          </cell>
          <cell r="H209" t="str">
            <v>106°49'45.0</v>
          </cell>
          <cell r="I209" t="str">
            <v>Site-00051</v>
          </cell>
          <cell r="J209" t="str">
            <v>S06°08'27.7</v>
          </cell>
          <cell r="K209" t="str">
            <v>106°49'13.2</v>
          </cell>
          <cell r="L209" t="str">
            <v>1.0 km]</v>
          </cell>
          <cell r="M209" t="str">
            <v>Untitled</v>
          </cell>
          <cell r="N209" t="str">
            <v>&lt;None&gt;</v>
          </cell>
          <cell r="P209" t="str">
            <v>From 204 &amp; 28 Links</v>
          </cell>
        </row>
        <row r="210">
          <cell r="A210">
            <v>209</v>
          </cell>
          <cell r="B210" t="str">
            <v>63;30 DU2</v>
          </cell>
          <cell r="C210">
            <v>169</v>
          </cell>
          <cell r="D210" t="str">
            <v>DU 2</v>
          </cell>
          <cell r="E210" t="str">
            <v xml:space="preserve">S: 13EHC-63x2-1.2HP NP ; Ant Dual Polarized  </v>
          </cell>
          <cell r="F210" t="str">
            <v>Hayam Wuruk Plaza (non-261)</v>
          </cell>
          <cell r="G210" t="str">
            <v>S06°09'07.6</v>
          </cell>
          <cell r="H210" t="str">
            <v>106°49'03.9</v>
          </cell>
          <cell r="I210" t="str">
            <v>Site-00051</v>
          </cell>
          <cell r="J210" t="str">
            <v>S06°08'27.7</v>
          </cell>
          <cell r="K210" t="str">
            <v>106°49'13.2</v>
          </cell>
          <cell r="L210" t="str">
            <v>1.3 km]</v>
          </cell>
          <cell r="M210" t="str">
            <v>Untitled</v>
          </cell>
          <cell r="N210" t="str">
            <v>&lt;None&gt;</v>
          </cell>
          <cell r="P210" t="str">
            <v>From 204 &amp; 28 Links</v>
          </cell>
        </row>
        <row r="211">
          <cell r="A211">
            <v>210</v>
          </cell>
          <cell r="B211" t="str">
            <v>63;26 DU2</v>
          </cell>
          <cell r="C211">
            <v>170</v>
          </cell>
          <cell r="D211" t="str">
            <v>DU 2</v>
          </cell>
          <cell r="E211" t="str">
            <v xml:space="preserve">S: 13EHC-63x2-1.2HP NP ; Ant Dual Polarized  </v>
          </cell>
          <cell r="F211" t="str">
            <v>Site-00065</v>
          </cell>
          <cell r="G211" t="str">
            <v>S06°08'58.0</v>
          </cell>
          <cell r="H211" t="str">
            <v>106°50'04.2</v>
          </cell>
          <cell r="I211" t="str">
            <v>Hayam Wuruk Plaza (non-261)</v>
          </cell>
          <cell r="J211" t="str">
            <v>S06°09'07.6</v>
          </cell>
          <cell r="K211" t="str">
            <v>106°49'03.9</v>
          </cell>
          <cell r="L211" t="str">
            <v>1.9 km]</v>
          </cell>
          <cell r="M211" t="str">
            <v>Untitled</v>
          </cell>
          <cell r="N211" t="str">
            <v>&lt;None&gt;</v>
          </cell>
          <cell r="P211" t="str">
            <v>From 204 &amp; 28 Links</v>
          </cell>
        </row>
        <row r="212">
          <cell r="A212">
            <v>211</v>
          </cell>
          <cell r="D212" t="str">
            <v>DU 2</v>
          </cell>
          <cell r="E212" t="str">
            <v>J: 7EHP-4x2-0.6HP NP TN; Upgradable to 8x2</v>
          </cell>
          <cell r="F212" t="str">
            <v>Spare</v>
          </cell>
          <cell r="O212" t="str">
            <v>Spare</v>
          </cell>
        </row>
        <row r="213">
          <cell r="A213">
            <v>212</v>
          </cell>
          <cell r="D213" t="str">
            <v>DU 2</v>
          </cell>
          <cell r="E213" t="str">
            <v>J: 7EHP-4x2-0.6HP NP TN; Upgradable to 8x2</v>
          </cell>
          <cell r="F213" t="str">
            <v>Spare</v>
          </cell>
          <cell r="O213" t="str">
            <v>Spare</v>
          </cell>
        </row>
        <row r="214">
          <cell r="A214">
            <v>213</v>
          </cell>
          <cell r="D214" t="str">
            <v>DU 2</v>
          </cell>
          <cell r="E214" t="str">
            <v>K: 7EHP-4x2-1.2HP NP TN; Upgradable to 8x2</v>
          </cell>
          <cell r="F214" t="str">
            <v>Spare</v>
          </cell>
          <cell r="O214" t="str">
            <v>Spare</v>
          </cell>
        </row>
        <row r="215">
          <cell r="A215">
            <v>214</v>
          </cell>
          <cell r="D215" t="str">
            <v>DU 2</v>
          </cell>
          <cell r="E215" t="str">
            <v>K: 7EHP-4x2-1.2HP NP TN; Upgradable to 8x2</v>
          </cell>
          <cell r="F215" t="str">
            <v>Spare</v>
          </cell>
          <cell r="O215" t="str">
            <v>Spare</v>
          </cell>
        </row>
        <row r="216">
          <cell r="A216">
            <v>215</v>
          </cell>
          <cell r="D216" t="str">
            <v>DU 2</v>
          </cell>
          <cell r="E216" t="str">
            <v>K: 7EHP-4x2-1.2HP NP TN; Upgradable to 8x2</v>
          </cell>
          <cell r="F216" t="str">
            <v>Spare</v>
          </cell>
          <cell r="O216" t="str">
            <v>Spare</v>
          </cell>
        </row>
        <row r="217">
          <cell r="A217">
            <v>216</v>
          </cell>
          <cell r="D217" t="str">
            <v>DU 2</v>
          </cell>
          <cell r="E217" t="str">
            <v>K: 7EHP-4x2-1.2HP NP TN; Upgradable to 8x2</v>
          </cell>
          <cell r="F217" t="str">
            <v>Spare</v>
          </cell>
          <cell r="O217" t="str">
            <v>Spare</v>
          </cell>
        </row>
        <row r="218">
          <cell r="A218">
            <v>217</v>
          </cell>
          <cell r="D218" t="str">
            <v>DU 2</v>
          </cell>
          <cell r="E218" t="str">
            <v>N: 7EHP-8x2-0.6HP HS TN; Upgradable to 16x2</v>
          </cell>
          <cell r="F218" t="str">
            <v>Spare</v>
          </cell>
          <cell r="O218" t="str">
            <v>Spare</v>
          </cell>
        </row>
        <row r="219">
          <cell r="A219">
            <v>218</v>
          </cell>
          <cell r="D219" t="str">
            <v>DU 2</v>
          </cell>
          <cell r="E219" t="str">
            <v>N: 7EHP-8x2-0.6HP HS TN; Upgradable to 16x2</v>
          </cell>
          <cell r="F219" t="str">
            <v>Spare</v>
          </cell>
          <cell r="O219" t="str">
            <v>Spare</v>
          </cell>
        </row>
        <row r="220">
          <cell r="A220">
            <v>219</v>
          </cell>
          <cell r="D220" t="str">
            <v>DU 2</v>
          </cell>
          <cell r="E220" t="str">
            <v>N: 7EHP-8x2-0.6HP HS TN; Upgradable to 16x2</v>
          </cell>
          <cell r="F220" t="str">
            <v>Spare</v>
          </cell>
          <cell r="O220" t="str">
            <v>Spare</v>
          </cell>
        </row>
        <row r="221">
          <cell r="A221">
            <v>220</v>
          </cell>
          <cell r="D221" t="str">
            <v>DU 2</v>
          </cell>
          <cell r="E221" t="str">
            <v>N: 7EHP-8x2-0.6HP HS TN; Upgradable to 16x2</v>
          </cell>
          <cell r="F221" t="str">
            <v>Spare</v>
          </cell>
          <cell r="O221" t="str">
            <v>Spare</v>
          </cell>
        </row>
        <row r="222">
          <cell r="A222">
            <v>221</v>
          </cell>
          <cell r="B222" t="str">
            <v>2;66-DU_3</v>
          </cell>
          <cell r="C222">
            <v>171</v>
          </cell>
          <cell r="D222" t="str">
            <v>DU 3</v>
          </cell>
          <cell r="E222" t="str">
            <v>A: 23EHP-2x2-0.6HP NP TN; Upgradable to 4x2</v>
          </cell>
          <cell r="F222" t="str">
            <v>RSCM (non-261)</v>
          </cell>
          <cell r="G222" t="str">
            <v>S06°11'52.1</v>
          </cell>
          <cell r="H222" t="str">
            <v>106°50'47.8</v>
          </cell>
          <cell r="I222" t="str">
            <v>Site-00113</v>
          </cell>
          <cell r="J222" t="str">
            <v>S06°11'45.2</v>
          </cell>
          <cell r="K222" t="str">
            <v>106°50'34.1</v>
          </cell>
          <cell r="L222" t="str">
            <v>0.5 km]</v>
          </cell>
          <cell r="M222" t="str">
            <v>Untitled</v>
          </cell>
          <cell r="N222" t="str">
            <v>&lt;None&gt;</v>
          </cell>
          <cell r="P222" t="str">
            <v>From 204 &amp; 28 Links</v>
          </cell>
        </row>
        <row r="223">
          <cell r="A223">
            <v>222</v>
          </cell>
          <cell r="B223" t="str">
            <v>2;43-DU_3</v>
          </cell>
          <cell r="C223">
            <v>172</v>
          </cell>
          <cell r="D223" t="str">
            <v>DU 3</v>
          </cell>
          <cell r="E223" t="str">
            <v>A: 23EHP-2x2-0.6HP NP TN; Upgradable to 4x2</v>
          </cell>
          <cell r="F223" t="str">
            <v>Site-00114</v>
          </cell>
          <cell r="G223" t="str">
            <v>S06°11'24.4</v>
          </cell>
          <cell r="H223" t="str">
            <v>106°49'53.9</v>
          </cell>
          <cell r="I223" t="str">
            <v>Site-00108</v>
          </cell>
          <cell r="J223" t="str">
            <v>S06°11'12.8</v>
          </cell>
          <cell r="K223" t="str">
            <v>106°49'48.2</v>
          </cell>
          <cell r="L223" t="str">
            <v>0.4 km]</v>
          </cell>
          <cell r="M223" t="str">
            <v>Untitled</v>
          </cell>
          <cell r="N223" t="str">
            <v>&lt;None&gt;</v>
          </cell>
          <cell r="P223" t="str">
            <v>From 204 &amp; 28 Links</v>
          </cell>
        </row>
        <row r="224">
          <cell r="A224">
            <v>223</v>
          </cell>
          <cell r="B224" t="str">
            <v>2;67-DU_3</v>
          </cell>
          <cell r="C224">
            <v>173</v>
          </cell>
          <cell r="D224" t="str">
            <v>DU 3</v>
          </cell>
          <cell r="E224" t="str">
            <v>A: 23EHP-2x2-0.6HP NP TN; Upgradable to 4x2</v>
          </cell>
          <cell r="F224" t="str">
            <v>Site-00120</v>
          </cell>
          <cell r="G224" t="str">
            <v>S06°11'45.6</v>
          </cell>
          <cell r="H224" t="str">
            <v>106°50'10.2</v>
          </cell>
          <cell r="I224" t="str">
            <v>Plaza Bank Niaga (non-261)</v>
          </cell>
          <cell r="J224" t="str">
            <v>S06°11'28.1</v>
          </cell>
          <cell r="K224" t="str">
            <v>106°49'23.4</v>
          </cell>
          <cell r="L224" t="str">
            <v>1.5 km]</v>
          </cell>
          <cell r="M224" t="str">
            <v>Untitled</v>
          </cell>
          <cell r="N224" t="str">
            <v>&lt;None&gt;</v>
          </cell>
          <cell r="P224" t="str">
            <v>From 204 &amp; 28 Links</v>
          </cell>
        </row>
        <row r="225">
          <cell r="A225">
            <v>224</v>
          </cell>
          <cell r="B225" t="str">
            <v>2;95-DU_3</v>
          </cell>
          <cell r="C225">
            <v>174</v>
          </cell>
          <cell r="D225" t="str">
            <v>DU 3</v>
          </cell>
          <cell r="E225" t="str">
            <v>A: 23EHP-2x2-0.6HP NP TN; Upgradable to 4x2</v>
          </cell>
          <cell r="F225" t="str">
            <v>Site-00121</v>
          </cell>
          <cell r="G225" t="str">
            <v>S06°12'01.7</v>
          </cell>
          <cell r="H225" t="str">
            <v>106°49'52.0</v>
          </cell>
          <cell r="I225" t="str">
            <v>Site-00115</v>
          </cell>
          <cell r="J225" t="str">
            <v>S06°11'41.6</v>
          </cell>
          <cell r="K225" t="str">
            <v>106°49'44.1</v>
          </cell>
          <cell r="L225" t="str">
            <v>0.7 km]</v>
          </cell>
          <cell r="M225" t="str">
            <v>Untitled</v>
          </cell>
          <cell r="N225" t="str">
            <v>&lt;None&gt;</v>
          </cell>
          <cell r="P225" t="str">
            <v>From 204 &amp; 28 Links</v>
          </cell>
        </row>
        <row r="226">
          <cell r="A226">
            <v>225</v>
          </cell>
          <cell r="B226" t="str">
            <v>2;70-DU_3</v>
          </cell>
          <cell r="C226">
            <v>175</v>
          </cell>
          <cell r="D226" t="str">
            <v>DU 3</v>
          </cell>
          <cell r="E226" t="str">
            <v>A: 23EHP-2x2-0.6HP NP TN; Upgradable to 4x2</v>
          </cell>
          <cell r="F226" t="str">
            <v>Site-00126</v>
          </cell>
          <cell r="G226" t="str">
            <v>S06°12'33.2</v>
          </cell>
          <cell r="H226" t="str">
            <v>106°50'14.4</v>
          </cell>
          <cell r="I226" t="str">
            <v>Site-00486</v>
          </cell>
          <cell r="J226" t="str">
            <v>S06°12'21.3</v>
          </cell>
          <cell r="K226" t="str">
            <v>106°50'27.0</v>
          </cell>
          <cell r="L226" t="str">
            <v>0.5 km]</v>
          </cell>
          <cell r="M226" t="str">
            <v>Untitled</v>
          </cell>
          <cell r="N226" t="str">
            <v>&lt;None&gt;</v>
          </cell>
          <cell r="P226" t="str">
            <v>From 204 &amp; 28 Links</v>
          </cell>
        </row>
        <row r="227">
          <cell r="A227">
            <v>226</v>
          </cell>
          <cell r="B227" t="str">
            <v>2;41-DU_3</v>
          </cell>
          <cell r="C227">
            <v>176</v>
          </cell>
          <cell r="D227" t="str">
            <v>DU 3</v>
          </cell>
          <cell r="E227" t="str">
            <v>A: 23EHP-2x2-0.6HP NP TN; Upgradable to 4x2</v>
          </cell>
          <cell r="F227" t="str">
            <v>Site-00438</v>
          </cell>
          <cell r="G227" t="str">
            <v>S06°11'28.9</v>
          </cell>
          <cell r="H227" t="str">
            <v>106°50'24.2</v>
          </cell>
          <cell r="I227" t="str">
            <v>Site-00107</v>
          </cell>
          <cell r="J227" t="str">
            <v>S06°11'07.3</v>
          </cell>
          <cell r="K227" t="str">
            <v>106°50'22.4</v>
          </cell>
          <cell r="L227" t="str">
            <v>0.7 km]</v>
          </cell>
          <cell r="M227" t="str">
            <v>Untitled</v>
          </cell>
          <cell r="N227" t="str">
            <v>&lt;None&gt;</v>
          </cell>
          <cell r="P227" t="str">
            <v>From 204 &amp; 28 Links</v>
          </cell>
        </row>
        <row r="228">
          <cell r="A228">
            <v>227</v>
          </cell>
          <cell r="B228" t="str">
            <v>2;154-DU_3</v>
          </cell>
          <cell r="C228">
            <v>177</v>
          </cell>
          <cell r="D228" t="str">
            <v>DU 3</v>
          </cell>
          <cell r="E228" t="str">
            <v>A: 23EHP-2x2-0.6HP NP TN; Upgradable to 4x2</v>
          </cell>
          <cell r="F228" t="str">
            <v>Site-00555</v>
          </cell>
          <cell r="G228" t="str">
            <v>S06°11'24.4</v>
          </cell>
          <cell r="H228" t="str">
            <v>106°49'38.3</v>
          </cell>
          <cell r="I228" t="str">
            <v>Site-00102</v>
          </cell>
          <cell r="J228" t="str">
            <v>S06°11'15.1</v>
          </cell>
          <cell r="K228" t="str">
            <v>106°49'23.9</v>
          </cell>
          <cell r="L228" t="str">
            <v>0.5 km]</v>
          </cell>
          <cell r="M228" t="str">
            <v>Untitled</v>
          </cell>
          <cell r="N228" t="str">
            <v>&lt;None&gt;</v>
          </cell>
          <cell r="P228" t="str">
            <v>From 204 &amp; 28 Links</v>
          </cell>
        </row>
        <row r="229">
          <cell r="A229">
            <v>228</v>
          </cell>
          <cell r="B229" t="str">
            <v>2;49-DU_3</v>
          </cell>
          <cell r="C229">
            <v>178</v>
          </cell>
          <cell r="D229" t="str">
            <v>DU 3</v>
          </cell>
          <cell r="E229" t="str">
            <v>A: 23EHP-2x2-0.6HP NP TN; Upgradable to 4x2</v>
          </cell>
          <cell r="F229" t="str">
            <v>Site-00579</v>
          </cell>
          <cell r="G229" t="str">
            <v>S06°10'39.5</v>
          </cell>
          <cell r="H229" t="str">
            <v>106°50'09.1</v>
          </cell>
          <cell r="I229" t="str">
            <v>Site-00860</v>
          </cell>
          <cell r="J229" t="str">
            <v>S06°10'48.2</v>
          </cell>
          <cell r="K229" t="str">
            <v>106°49'55.4</v>
          </cell>
          <cell r="L229" t="str">
            <v>0.5 km]</v>
          </cell>
          <cell r="M229" t="str">
            <v>Untitled</v>
          </cell>
          <cell r="N229" t="str">
            <v>&lt;None&gt;</v>
          </cell>
          <cell r="P229" t="str">
            <v>From 204 &amp; 28 Links</v>
          </cell>
        </row>
        <row r="230">
          <cell r="A230">
            <v>229</v>
          </cell>
          <cell r="B230" t="str">
            <v>2;42-DU_3</v>
          </cell>
          <cell r="C230">
            <v>179</v>
          </cell>
          <cell r="D230" t="str">
            <v>DU 3</v>
          </cell>
          <cell r="E230" t="str">
            <v>A: 23EHP-2x2-0.6HP NP TN; Upgradable to 4x2</v>
          </cell>
          <cell r="F230" t="str">
            <v>Site-00585</v>
          </cell>
          <cell r="G230" t="str">
            <v>S06°11'30.7</v>
          </cell>
          <cell r="H230" t="str">
            <v>106°50'09.9</v>
          </cell>
          <cell r="I230" t="str">
            <v>Site-00107</v>
          </cell>
          <cell r="J230" t="str">
            <v>S06°11'07.3</v>
          </cell>
          <cell r="K230" t="str">
            <v>106°50'22.4</v>
          </cell>
          <cell r="L230" t="str">
            <v>0.8 km]</v>
          </cell>
          <cell r="M230" t="str">
            <v>Untitled</v>
          </cell>
          <cell r="N230" t="str">
            <v>&lt;None&gt;</v>
          </cell>
          <cell r="P230" t="str">
            <v>From 204 &amp; 28 Links</v>
          </cell>
        </row>
        <row r="231">
          <cell r="A231">
            <v>230</v>
          </cell>
          <cell r="B231" t="str">
            <v>2;196-DU_3</v>
          </cell>
          <cell r="C231">
            <v>180</v>
          </cell>
          <cell r="D231" t="str">
            <v>DU 3</v>
          </cell>
          <cell r="E231" t="str">
            <v>A: 23EHP-2x2-0.6HP NP TN; Upgradable to 4x2</v>
          </cell>
          <cell r="F231" t="str">
            <v>Site-00588 (non-261)</v>
          </cell>
          <cell r="G231" t="str">
            <v>S06°12'22.3</v>
          </cell>
          <cell r="H231" t="str">
            <v>106°50'59.0</v>
          </cell>
          <cell r="I231" t="str">
            <v>Site-00125</v>
          </cell>
          <cell r="J231" t="str">
            <v>S06°12'06.4</v>
          </cell>
          <cell r="K231" t="str">
            <v>106°50'13.6</v>
          </cell>
          <cell r="L231" t="str">
            <v>1.5 km]</v>
          </cell>
          <cell r="M231" t="str">
            <v>Untitled</v>
          </cell>
          <cell r="N231" t="str">
            <v>&lt;None&gt;</v>
          </cell>
          <cell r="P231" t="str">
            <v>From 204 &amp; 28 Links</v>
          </cell>
        </row>
        <row r="232">
          <cell r="A232">
            <v>231</v>
          </cell>
          <cell r="B232" t="str">
            <v>4;19-DU_3</v>
          </cell>
          <cell r="C232">
            <v>181</v>
          </cell>
          <cell r="D232" t="str">
            <v>DU 3</v>
          </cell>
          <cell r="E232" t="str">
            <v>G: 23EHP-4x2-0.6HP NP TN; Upgradable to 8x2</v>
          </cell>
          <cell r="F232" t="str">
            <v>Site-00094</v>
          </cell>
          <cell r="G232" t="str">
            <v>S06°10'23.3</v>
          </cell>
          <cell r="H232" t="str">
            <v>106°50'24.3</v>
          </cell>
          <cell r="I232" t="str">
            <v>Site-00189</v>
          </cell>
          <cell r="J232" t="str">
            <v>S06°10'46.7</v>
          </cell>
          <cell r="K232" t="str">
            <v>106°50'30.6</v>
          </cell>
          <cell r="L232" t="str">
            <v>0.7 km]</v>
          </cell>
          <cell r="M232" t="str">
            <v>Untitled</v>
          </cell>
          <cell r="N232" t="str">
            <v>&lt;None&gt;</v>
          </cell>
          <cell r="P232" t="str">
            <v>From 204 &amp; 28 Links</v>
          </cell>
        </row>
        <row r="233">
          <cell r="A233">
            <v>232</v>
          </cell>
          <cell r="B233" t="str">
            <v>4;18-DU_3</v>
          </cell>
          <cell r="C233">
            <v>182</v>
          </cell>
          <cell r="D233" t="str">
            <v>DU 3</v>
          </cell>
          <cell r="E233" t="str">
            <v>G: 23EHP-4x2-0.6HP NP TN; Upgradable to 8x2</v>
          </cell>
          <cell r="F233" t="str">
            <v>Site-00587</v>
          </cell>
          <cell r="G233" t="str">
            <v>S06°11'15.3</v>
          </cell>
          <cell r="H233" t="str">
            <v>106°50'10.1</v>
          </cell>
          <cell r="I233" t="str">
            <v>Site-00108</v>
          </cell>
          <cell r="J233" t="str">
            <v>S06°11'12.8</v>
          </cell>
          <cell r="K233" t="str">
            <v>106°49'48.2</v>
          </cell>
          <cell r="L233" t="str">
            <v>0.7 km]</v>
          </cell>
          <cell r="M233" t="str">
            <v>Untitled</v>
          </cell>
          <cell r="N233" t="str">
            <v>&lt;None&gt;</v>
          </cell>
          <cell r="P233" t="str">
            <v>From 204 &amp; 28 Links</v>
          </cell>
        </row>
        <row r="234">
          <cell r="A234">
            <v>233</v>
          </cell>
          <cell r="B234" t="str">
            <v>6;9-DU_3</v>
          </cell>
          <cell r="C234">
            <v>183</v>
          </cell>
          <cell r="D234" t="str">
            <v>DU 3</v>
          </cell>
          <cell r="E234" t="str">
            <v>L: 15EHP-8x2-0.6HP HS TN; Upgradable to 16x2</v>
          </cell>
          <cell r="F234" t="str">
            <v>Site-00107</v>
          </cell>
          <cell r="G234" t="str">
            <v>S06°11'07.3</v>
          </cell>
          <cell r="H234" t="str">
            <v>106°50'22.4</v>
          </cell>
          <cell r="I234" t="str">
            <v>Site-00100</v>
          </cell>
          <cell r="J234" t="str">
            <v>S06°11'01.2</v>
          </cell>
          <cell r="K234" t="str">
            <v>106°50'03.0</v>
          </cell>
          <cell r="L234" t="str">
            <v>0.6 km]</v>
          </cell>
          <cell r="M234" t="str">
            <v>Untitled</v>
          </cell>
          <cell r="N234" t="str">
            <v>&lt;None&gt;</v>
          </cell>
          <cell r="P234" t="str">
            <v>From 204 &amp; 28 Links</v>
          </cell>
        </row>
        <row r="235">
          <cell r="A235">
            <v>234</v>
          </cell>
          <cell r="B235" t="str">
            <v>6;19-DU_3</v>
          </cell>
          <cell r="C235">
            <v>184</v>
          </cell>
          <cell r="D235" t="str">
            <v>DU 3</v>
          </cell>
          <cell r="E235" t="str">
            <v>L: 15EHP-8x2-0.6HP HS TN; Upgradable to 16x2</v>
          </cell>
          <cell r="F235" t="str">
            <v>Site-00543</v>
          </cell>
          <cell r="G235" t="str">
            <v>S06°12'08.2</v>
          </cell>
          <cell r="H235" t="str">
            <v>106°49'12.5</v>
          </cell>
          <cell r="I235" t="str">
            <v>Site-00115</v>
          </cell>
          <cell r="J235" t="str">
            <v>S06°11'41.6</v>
          </cell>
          <cell r="K235" t="str">
            <v>106°49'44.1</v>
          </cell>
          <cell r="L235" t="str">
            <v>1.3 km]</v>
          </cell>
          <cell r="M235" t="str">
            <v>Untitled</v>
          </cell>
          <cell r="N235" t="str">
            <v>&lt;None&gt;</v>
          </cell>
          <cell r="P235" t="str">
            <v>From 204 &amp; 28 Links</v>
          </cell>
        </row>
        <row r="236">
          <cell r="A236">
            <v>235</v>
          </cell>
          <cell r="B236" t="str">
            <v>10;10-DU_3</v>
          </cell>
          <cell r="C236">
            <v>185</v>
          </cell>
          <cell r="D236" t="str">
            <v>DU 3</v>
          </cell>
          <cell r="E236" t="str">
            <v>O: 23EHP-16x2-0.6HP HS TN</v>
          </cell>
          <cell r="F236" t="str">
            <v>Site-00094</v>
          </cell>
          <cell r="G236" t="str">
            <v>S06°10'23.3</v>
          </cell>
          <cell r="H236" t="str">
            <v>106°50'24.3</v>
          </cell>
          <cell r="I236" t="str">
            <v>Site-01110</v>
          </cell>
          <cell r="J236" t="str">
            <v>S06°10'27.0</v>
          </cell>
          <cell r="K236" t="str">
            <v>106°49'48.3</v>
          </cell>
          <cell r="L236" t="str">
            <v>1.1 km]</v>
          </cell>
          <cell r="M236" t="str">
            <v>Untitled</v>
          </cell>
          <cell r="N236" t="str">
            <v>&lt;None&gt;</v>
          </cell>
          <cell r="P236" t="str">
            <v>From 204 &amp; 28 Links</v>
          </cell>
        </row>
        <row r="237">
          <cell r="A237">
            <v>236</v>
          </cell>
          <cell r="B237" t="str">
            <v>10;17-DU_3</v>
          </cell>
          <cell r="C237">
            <v>186</v>
          </cell>
          <cell r="D237" t="str">
            <v>DU 3</v>
          </cell>
          <cell r="E237" t="str">
            <v>O: 23EHP-16x2-0.6HP HS TN</v>
          </cell>
          <cell r="F237" t="str">
            <v>Site-00546</v>
          </cell>
          <cell r="G237" t="str">
            <v>S06°11'58.3</v>
          </cell>
          <cell r="H237" t="str">
            <v>106°49'40.7</v>
          </cell>
          <cell r="I237" t="str">
            <v>Site-00543</v>
          </cell>
          <cell r="J237" t="str">
            <v>S06°12'08.2</v>
          </cell>
          <cell r="K237" t="str">
            <v>106°49'12.5</v>
          </cell>
          <cell r="L237" t="str">
            <v>0.9 km]</v>
          </cell>
          <cell r="M237" t="str">
            <v>Untitled</v>
          </cell>
          <cell r="N237" t="str">
            <v>&lt;None&gt;</v>
          </cell>
          <cell r="P237" t="str">
            <v>From 204 &amp; 28 Links</v>
          </cell>
        </row>
        <row r="238">
          <cell r="A238">
            <v>237</v>
          </cell>
          <cell r="D238" t="str">
            <v>DU 3</v>
          </cell>
          <cell r="E238" t="str">
            <v>J: 7EHP-4x2-0.6HP NP TN; Upgradable to 8x2</v>
          </cell>
          <cell r="F238" t="str">
            <v>Spare</v>
          </cell>
          <cell r="O238" t="str">
            <v>Spare</v>
          </cell>
        </row>
        <row r="239">
          <cell r="A239">
            <v>238</v>
          </cell>
          <cell r="D239" t="str">
            <v>DU 3</v>
          </cell>
          <cell r="E239" t="str">
            <v>J: 7EHP-4x2-0.6HP NP TN; Upgradable to 8x2</v>
          </cell>
          <cell r="F239" t="str">
            <v>Spare</v>
          </cell>
          <cell r="O239" t="str">
            <v>Spare</v>
          </cell>
        </row>
        <row r="240">
          <cell r="A240">
            <v>239</v>
          </cell>
          <cell r="D240" t="str">
            <v>DU 3</v>
          </cell>
          <cell r="E240" t="str">
            <v>K: 7EHP-4x2-1.2HP NP TN; Upgradable to 8x2</v>
          </cell>
          <cell r="F240" t="str">
            <v>Spare</v>
          </cell>
          <cell r="O240" t="str">
            <v>Spare</v>
          </cell>
        </row>
        <row r="241">
          <cell r="A241">
            <v>240</v>
          </cell>
          <cell r="D241" t="str">
            <v>DU 3</v>
          </cell>
          <cell r="E241" t="str">
            <v>K: 7EHP-4x2-1.2HP NP TN; Upgradable to 8x2</v>
          </cell>
          <cell r="F241" t="str">
            <v>Spare</v>
          </cell>
          <cell r="O241" t="str">
            <v>Spare</v>
          </cell>
        </row>
        <row r="242">
          <cell r="A242">
            <v>241</v>
          </cell>
          <cell r="D242" t="str">
            <v>DU 3</v>
          </cell>
          <cell r="E242" t="str">
            <v>K: 7EHP-4x2-1.2HP NP TN; Upgradable to 8x2</v>
          </cell>
          <cell r="F242" t="str">
            <v>Spare</v>
          </cell>
          <cell r="O242" t="str">
            <v>Spare</v>
          </cell>
        </row>
        <row r="243">
          <cell r="A243">
            <v>242</v>
          </cell>
          <cell r="D243" t="str">
            <v>DU 3</v>
          </cell>
          <cell r="E243" t="str">
            <v>K: 7EHP-4x2-1.2HP NP TN; Upgradable to 8x2</v>
          </cell>
          <cell r="F243" t="str">
            <v>Spare</v>
          </cell>
          <cell r="O243" t="str">
            <v>Spare</v>
          </cell>
        </row>
        <row r="244">
          <cell r="A244">
            <v>243</v>
          </cell>
          <cell r="D244" t="str">
            <v>DU 3</v>
          </cell>
          <cell r="E244" t="str">
            <v>N: 7EHP-8x2-0.6HP HS TN; Upgradable to 16x2</v>
          </cell>
          <cell r="F244" t="str">
            <v>Spare</v>
          </cell>
          <cell r="O244" t="str">
            <v>Spare</v>
          </cell>
        </row>
        <row r="245">
          <cell r="A245">
            <v>244</v>
          </cell>
          <cell r="D245" t="str">
            <v>DU 3</v>
          </cell>
          <cell r="E245" t="str">
            <v>N: 7EHP-8x2-0.6HP HS TN; Upgradable to 16x2</v>
          </cell>
          <cell r="F245" t="str">
            <v>Spare</v>
          </cell>
          <cell r="O245" t="str">
            <v>Spare</v>
          </cell>
        </row>
        <row r="246">
          <cell r="A246">
            <v>245</v>
          </cell>
          <cell r="D246" t="str">
            <v>DU 3</v>
          </cell>
          <cell r="E246" t="str">
            <v>N: 7EHP-8x2-0.6HP HS TN; Upgradable to 16x2</v>
          </cell>
          <cell r="F246" t="str">
            <v>Spare</v>
          </cell>
          <cell r="O246" t="str">
            <v>Spare</v>
          </cell>
        </row>
        <row r="247">
          <cell r="A247">
            <v>246</v>
          </cell>
          <cell r="D247" t="str">
            <v>DU 3</v>
          </cell>
          <cell r="E247" t="str">
            <v>N: 7EHP-8x2-0.6HP HS TN; Upgradable to 16x2</v>
          </cell>
          <cell r="F247" t="str">
            <v>Spare</v>
          </cell>
          <cell r="O247" t="str">
            <v>Spare</v>
          </cell>
        </row>
        <row r="248">
          <cell r="A248">
            <v>247</v>
          </cell>
          <cell r="B248" t="str">
            <v>2;63-DU_4</v>
          </cell>
          <cell r="C248">
            <v>187</v>
          </cell>
          <cell r="D248" t="str">
            <v>DU 4</v>
          </cell>
          <cell r="E248" t="str">
            <v>A: 23EHP-2x2-0.6HP NP TN; Upgradable to 4x2</v>
          </cell>
          <cell r="F248" t="str">
            <v>Casablanca (non-261)</v>
          </cell>
          <cell r="G248" t="str">
            <v>S06°13'24.3</v>
          </cell>
          <cell r="H248" t="str">
            <v>106°50'42.5</v>
          </cell>
          <cell r="I248" t="str">
            <v>Site-00186</v>
          </cell>
          <cell r="J248" t="str">
            <v>S06°13'29.4</v>
          </cell>
          <cell r="K248" t="str">
            <v>106°50'24.9</v>
          </cell>
          <cell r="L248" t="str">
            <v>0.6 km]</v>
          </cell>
          <cell r="M248" t="str">
            <v>Untitled</v>
          </cell>
          <cell r="N248" t="str">
            <v>&lt;None&gt;</v>
          </cell>
          <cell r="P248" t="str">
            <v>From 204 &amp; 28 Links</v>
          </cell>
        </row>
        <row r="249">
          <cell r="A249">
            <v>248</v>
          </cell>
          <cell r="B249" t="str">
            <v>2;190-DU_4</v>
          </cell>
          <cell r="C249">
            <v>188</v>
          </cell>
          <cell r="D249" t="str">
            <v>DU 4</v>
          </cell>
          <cell r="E249" t="str">
            <v>A: 23EHP-2x2-0.6HP NP TN; Upgradable to 4x2</v>
          </cell>
          <cell r="F249" t="str">
            <v>Site-00129</v>
          </cell>
          <cell r="G249" t="str">
            <v>S06°13'06.1</v>
          </cell>
          <cell r="H249" t="str">
            <v>106°49'23.1</v>
          </cell>
          <cell r="I249" t="str">
            <v>Site-00128</v>
          </cell>
          <cell r="J249" t="str">
            <v>S06°12'49.9</v>
          </cell>
          <cell r="K249" t="str">
            <v>106°49'30.7</v>
          </cell>
          <cell r="L249" t="str">
            <v>0.6 km]</v>
          </cell>
          <cell r="M249" t="str">
            <v>Untitled</v>
          </cell>
          <cell r="N249" t="str">
            <v>&lt;None&gt;</v>
          </cell>
          <cell r="P249" t="str">
            <v>From 204 &amp; 28 Links</v>
          </cell>
        </row>
        <row r="250">
          <cell r="A250">
            <v>249</v>
          </cell>
          <cell r="B250" t="str">
            <v>2;69-DU_4</v>
          </cell>
          <cell r="C250">
            <v>189</v>
          </cell>
          <cell r="D250" t="str">
            <v>DU 4</v>
          </cell>
          <cell r="E250" t="str">
            <v>A: 23EHP-2x2-0.6HP NP TN; Upgradable to 4x2</v>
          </cell>
          <cell r="F250" t="str">
            <v>Site-00146</v>
          </cell>
          <cell r="G250" t="str">
            <v>S06°12'54.6</v>
          </cell>
          <cell r="H250" t="str">
            <v>106°50'34.5</v>
          </cell>
          <cell r="I250" t="str">
            <v>Site-00126</v>
          </cell>
          <cell r="J250" t="str">
            <v>S06°12'33.2</v>
          </cell>
          <cell r="K250" t="str">
            <v>106°50'14.4</v>
          </cell>
          <cell r="L250" t="str">
            <v>0.9 km]</v>
          </cell>
          <cell r="M250" t="str">
            <v>Untitled</v>
          </cell>
          <cell r="N250" t="str">
            <v>&lt;None&gt;</v>
          </cell>
          <cell r="P250" t="str">
            <v>From 204 &amp; 28 Links</v>
          </cell>
        </row>
        <row r="251">
          <cell r="A251">
            <v>250</v>
          </cell>
          <cell r="B251" t="str">
            <v>2;20-DU_4</v>
          </cell>
          <cell r="C251">
            <v>190</v>
          </cell>
          <cell r="D251" t="str">
            <v>DU 4</v>
          </cell>
          <cell r="E251" t="str">
            <v>A: 23EHP-2x2-0.6HP NP TN; Upgradable to 4x2</v>
          </cell>
          <cell r="F251" t="str">
            <v>Trans Tv</v>
          </cell>
          <cell r="G251" t="str">
            <v>S06°14'27.3</v>
          </cell>
          <cell r="H251" t="str">
            <v>106°49'52.7</v>
          </cell>
          <cell r="I251" t="str">
            <v>Site-00167</v>
          </cell>
          <cell r="J251" t="str">
            <v>S06°14'13.5</v>
          </cell>
          <cell r="K251" t="str">
            <v>106°50'14.9</v>
          </cell>
          <cell r="L251" t="str">
            <v>0.8 km]</v>
          </cell>
          <cell r="M251" t="str">
            <v>Untitled</v>
          </cell>
          <cell r="N251" t="str">
            <v>&lt;None&gt;</v>
          </cell>
          <cell r="P251" t="str">
            <v>From 204 &amp; 28 Links</v>
          </cell>
        </row>
        <row r="252">
          <cell r="A252">
            <v>251</v>
          </cell>
          <cell r="B252" t="str">
            <v>2;191-DU_4</v>
          </cell>
          <cell r="C252">
            <v>191</v>
          </cell>
          <cell r="D252" t="str">
            <v>DU 4</v>
          </cell>
          <cell r="E252" t="str">
            <v>A: 23EHP-2x2-0.6HP NP TN; Upgradable to 4x2</v>
          </cell>
          <cell r="F252" t="str">
            <v>Universitas Atma Jaya (non-261)</v>
          </cell>
          <cell r="G252" t="str">
            <v>S06°13'06.6</v>
          </cell>
          <cell r="H252" t="str">
            <v>106°48'55.2</v>
          </cell>
          <cell r="I252" t="str">
            <v>Site-00136</v>
          </cell>
          <cell r="J252" t="str">
            <v>S06°13'19.8</v>
          </cell>
          <cell r="K252" t="str">
            <v>106°49'16.0</v>
          </cell>
          <cell r="L252" t="str">
            <v>0.8 km]</v>
          </cell>
          <cell r="M252" t="str">
            <v>Untitled</v>
          </cell>
          <cell r="N252" t="str">
            <v>&lt;None&gt;</v>
          </cell>
          <cell r="P252" t="str">
            <v>From 204 &amp; 28 Links</v>
          </cell>
        </row>
        <row r="253">
          <cell r="A253">
            <v>252</v>
          </cell>
          <cell r="B253" t="str">
            <v>4;10-DU_4</v>
          </cell>
          <cell r="C253">
            <v>192</v>
          </cell>
          <cell r="D253" t="str">
            <v>DU 4</v>
          </cell>
          <cell r="E253" t="str">
            <v>G: 23EHP-4x2-0.6HP NP TN; Upgradable to 8x2</v>
          </cell>
          <cell r="F253" t="str">
            <v>Graha Irama* (non-261)</v>
          </cell>
          <cell r="G253" t="str">
            <v>S06°14'00.7</v>
          </cell>
          <cell r="H253" t="str">
            <v>106°49'56.0</v>
          </cell>
          <cell r="I253" t="str">
            <v>Site-00157</v>
          </cell>
          <cell r="J253" t="str">
            <v>S06°13'55.0</v>
          </cell>
          <cell r="K253" t="str">
            <v>106°50'20.5</v>
          </cell>
          <cell r="L253" t="str">
            <v>0.8 km]</v>
          </cell>
          <cell r="M253" t="str">
            <v>Untitled</v>
          </cell>
          <cell r="N253" t="str">
            <v>&lt;None&gt;</v>
          </cell>
          <cell r="P253" t="str">
            <v>From 204 &amp; 28 Links</v>
          </cell>
        </row>
        <row r="254">
          <cell r="A254">
            <v>253</v>
          </cell>
          <cell r="B254" t="str">
            <v>4;29-DU_4</v>
          </cell>
          <cell r="C254">
            <v>193</v>
          </cell>
          <cell r="D254" t="str">
            <v>DU 4</v>
          </cell>
          <cell r="E254" t="str">
            <v>G: 23EHP-4x2-0.6HP NP TN; Upgradable to 8x2</v>
          </cell>
          <cell r="F254" t="str">
            <v>Site-00533</v>
          </cell>
          <cell r="G254" t="str">
            <v>S06°13'07.0</v>
          </cell>
          <cell r="H254" t="str">
            <v>106°49'39.2</v>
          </cell>
          <cell r="I254" t="str">
            <v>Wisma Tugu (1 &amp; 2) (non-261)</v>
          </cell>
          <cell r="J254" t="str">
            <v>S06°12'54.8</v>
          </cell>
          <cell r="K254" t="str">
            <v>106°49'52.7</v>
          </cell>
          <cell r="L254" t="str">
            <v>0.6 km]</v>
          </cell>
          <cell r="M254" t="str">
            <v>Untitled</v>
          </cell>
          <cell r="N254" t="str">
            <v>&lt;None&gt;</v>
          </cell>
          <cell r="P254" t="str">
            <v>From 204 &amp; 28 Links</v>
          </cell>
        </row>
        <row r="255">
          <cell r="A255">
            <v>254</v>
          </cell>
          <cell r="B255" t="str">
            <v>4;16-DU_4</v>
          </cell>
          <cell r="C255">
            <v>194</v>
          </cell>
          <cell r="D255" t="str">
            <v>DU 4</v>
          </cell>
          <cell r="E255" t="str">
            <v>G: 23EHP-4x2-0.6HP NP TN; Upgradable to 8x2</v>
          </cell>
          <cell r="F255" t="str">
            <v>Site-00694</v>
          </cell>
          <cell r="G255" t="str">
            <v>S06°14'05.7</v>
          </cell>
          <cell r="H255" t="str">
            <v>106°48'57.2</v>
          </cell>
          <cell r="I255" t="str">
            <v>Site-00589</v>
          </cell>
          <cell r="J255" t="str">
            <v>S06°14'00.5</v>
          </cell>
          <cell r="K255" t="str">
            <v>106°49'17.3</v>
          </cell>
          <cell r="L255" t="str">
            <v>0.6 km]</v>
          </cell>
          <cell r="M255" t="str">
            <v>Untitled</v>
          </cell>
          <cell r="N255" t="str">
            <v>&lt;None&gt;</v>
          </cell>
          <cell r="P255" t="str">
            <v>From 204 &amp; 28 Links</v>
          </cell>
        </row>
        <row r="256">
          <cell r="A256">
            <v>255</v>
          </cell>
          <cell r="B256" t="str">
            <v>6;40-DU_4</v>
          </cell>
          <cell r="C256">
            <v>195</v>
          </cell>
          <cell r="D256" t="str">
            <v>DU 4</v>
          </cell>
          <cell r="E256" t="str">
            <v>L: 15EHP-8x2-0.6HP HS TN; Upgradable to 16x2</v>
          </cell>
          <cell r="F256" t="str">
            <v>Site-00128</v>
          </cell>
          <cell r="G256" t="str">
            <v>S06°12'49.9</v>
          </cell>
          <cell r="H256" t="str">
            <v>106°49'30.7</v>
          </cell>
          <cell r="I256" t="str">
            <v>Site-00548</v>
          </cell>
          <cell r="J256" t="str">
            <v>S06°12'28.8</v>
          </cell>
          <cell r="K256" t="str">
            <v>106°49'19.5</v>
          </cell>
          <cell r="L256" t="str">
            <v>0.7 km]</v>
          </cell>
          <cell r="M256" t="str">
            <v>Untitled</v>
          </cell>
          <cell r="N256" t="str">
            <v>&lt;None&gt;</v>
          </cell>
          <cell r="P256" t="str">
            <v>From 204 &amp; 28 Links</v>
          </cell>
        </row>
        <row r="257">
          <cell r="A257">
            <v>256</v>
          </cell>
          <cell r="B257" t="str">
            <v>6;10-DU_4</v>
          </cell>
          <cell r="C257">
            <v>196</v>
          </cell>
          <cell r="D257" t="str">
            <v>DU 4</v>
          </cell>
          <cell r="E257" t="str">
            <v>L: 15EHP-8x2-0.6HP HS TN; Upgradable to 16x2</v>
          </cell>
          <cell r="F257" t="str">
            <v>Site-00130</v>
          </cell>
          <cell r="G257" t="str">
            <v>S06°13'22.0</v>
          </cell>
          <cell r="H257" t="str">
            <v>106°48'54.7</v>
          </cell>
          <cell r="I257" t="str">
            <v>Hotal Crown Plaza (non-261)</v>
          </cell>
          <cell r="J257" t="str">
            <v>S06°13'21.3</v>
          </cell>
          <cell r="K257" t="str">
            <v>106°48'54.6</v>
          </cell>
          <cell r="L257" t="str">
            <v>0.0 km]</v>
          </cell>
          <cell r="M257" t="str">
            <v>Untitled</v>
          </cell>
          <cell r="N257" t="str">
            <v>&lt;None&gt;</v>
          </cell>
          <cell r="P257" t="str">
            <v>From 204 &amp; 28 Links</v>
          </cell>
        </row>
        <row r="258">
          <cell r="A258">
            <v>257</v>
          </cell>
          <cell r="B258" t="str">
            <v>6;21-DU_4</v>
          </cell>
          <cell r="C258">
            <v>197</v>
          </cell>
          <cell r="D258" t="str">
            <v>DU 4</v>
          </cell>
          <cell r="E258" t="str">
            <v>L: 15EHP-8x2-0.6HP HS TN; Upgradable to 16x2</v>
          </cell>
          <cell r="F258" t="str">
            <v>Site-01189</v>
          </cell>
          <cell r="G258" t="str">
            <v>S06°12'37.5</v>
          </cell>
          <cell r="H258" t="str">
            <v>106°50'38.4</v>
          </cell>
          <cell r="I258" t="str">
            <v>Site-00126</v>
          </cell>
          <cell r="J258" t="str">
            <v>S06°12'33.2</v>
          </cell>
          <cell r="K258" t="str">
            <v>106°50'14.4</v>
          </cell>
          <cell r="L258" t="str">
            <v>0.7 km]</v>
          </cell>
          <cell r="M258" t="str">
            <v>Untitled</v>
          </cell>
          <cell r="N258" t="str">
            <v>&lt;None&gt;</v>
          </cell>
          <cell r="P258" t="str">
            <v>From 204 &amp; 28 Links</v>
          </cell>
        </row>
        <row r="259">
          <cell r="A259">
            <v>258</v>
          </cell>
          <cell r="B259" t="str">
            <v>10;10-DU_4</v>
          </cell>
          <cell r="C259">
            <v>198</v>
          </cell>
          <cell r="D259" t="str">
            <v>DU 4</v>
          </cell>
          <cell r="E259" t="str">
            <v>O: 23EHP-16x2-0.6HP HS TN</v>
          </cell>
          <cell r="F259" t="str">
            <v>Site-00130</v>
          </cell>
          <cell r="G259" t="str">
            <v>S06°13'22.0</v>
          </cell>
          <cell r="H259" t="str">
            <v>106°48'54.7</v>
          </cell>
          <cell r="I259" t="str">
            <v>Site-00139</v>
          </cell>
          <cell r="J259" t="str">
            <v>S06°13'36.5</v>
          </cell>
          <cell r="K259" t="str">
            <v>106°49'01.6</v>
          </cell>
          <cell r="L259" t="str">
            <v>0.5 km]</v>
          </cell>
          <cell r="M259" t="str">
            <v>Untitled</v>
          </cell>
          <cell r="N259" t="str">
            <v>&lt;None&gt;</v>
          </cell>
          <cell r="P259" t="str">
            <v>From 204 &amp; 28 Links</v>
          </cell>
        </row>
        <row r="260">
          <cell r="A260">
            <v>259</v>
          </cell>
          <cell r="D260" t="str">
            <v>DU 4</v>
          </cell>
          <cell r="E260" t="str">
            <v>N: 7EHP-8x2-0.6HP HS TN; Upgradable to 16x2</v>
          </cell>
          <cell r="F260" t="str">
            <v>Spare</v>
          </cell>
          <cell r="O260" t="str">
            <v>Spare</v>
          </cell>
        </row>
        <row r="261">
          <cell r="A261">
            <v>260</v>
          </cell>
          <cell r="D261" t="str">
            <v>DU 4</v>
          </cell>
          <cell r="E261" t="str">
            <v>N: 7EHP-8x2-0.6HP HS TN; Upgradable to 16x2</v>
          </cell>
          <cell r="F261" t="str">
            <v>Spare</v>
          </cell>
          <cell r="O261" t="str">
            <v>Spare</v>
          </cell>
        </row>
        <row r="262">
          <cell r="A262">
            <v>261</v>
          </cell>
          <cell r="B262" t="str">
            <v>10;6-DU_5a</v>
          </cell>
          <cell r="C262">
            <v>199</v>
          </cell>
          <cell r="D262" t="str">
            <v>DU 5a</v>
          </cell>
          <cell r="E262" t="str">
            <v>O: 23EHP-16x2-0.6HP HS TN</v>
          </cell>
          <cell r="F262" t="str">
            <v>Site-00550</v>
          </cell>
          <cell r="G262" t="str">
            <v>S06°14'30.7</v>
          </cell>
          <cell r="H262" t="str">
            <v>106°48'05.1</v>
          </cell>
          <cell r="I262" t="str">
            <v>RS Pertamina (non-261)</v>
          </cell>
          <cell r="J262" t="str">
            <v>S06°14'22.9</v>
          </cell>
          <cell r="K262" t="str">
            <v>106°47'36.2</v>
          </cell>
          <cell r="L262" t="str">
            <v>0.9 km]</v>
          </cell>
          <cell r="M262" t="str">
            <v>Untitled</v>
          </cell>
          <cell r="N262" t="str">
            <v>&lt;None&gt;</v>
          </cell>
          <cell r="P262" t="str">
            <v>From 204 &amp; 28 Links</v>
          </cell>
        </row>
        <row r="263">
          <cell r="A263">
            <v>262</v>
          </cell>
          <cell r="B263" t="str">
            <v>2;34-DU-5a</v>
          </cell>
          <cell r="C263">
            <v>201</v>
          </cell>
          <cell r="D263" t="str">
            <v>DU 5a</v>
          </cell>
          <cell r="E263" t="str">
            <v>A: 23EHP-2x2-0.6HP NP TN; Upgradable to 4x2</v>
          </cell>
          <cell r="F263" t="str">
            <v>Senayan City (non-261)</v>
          </cell>
          <cell r="G263" t="str">
            <v>S06°13'36.0</v>
          </cell>
          <cell r="H263" t="str">
            <v>106°47'50.8</v>
          </cell>
          <cell r="I263" t="str">
            <v>Site-00888</v>
          </cell>
          <cell r="J263" t="str">
            <v>S06°13'51.5</v>
          </cell>
          <cell r="K263" t="str">
            <v>106°47'54.5</v>
          </cell>
          <cell r="L263" t="str">
            <v>0.5 km]</v>
          </cell>
          <cell r="M263" t="str">
            <v>Untitled</v>
          </cell>
          <cell r="N263" t="str">
            <v>&lt;None&gt;</v>
          </cell>
          <cell r="P263" t="str">
            <v>From 300 &amp; 28 Links</v>
          </cell>
        </row>
        <row r="264">
          <cell r="A264">
            <v>263</v>
          </cell>
          <cell r="B264" t="str">
            <v>2;33-DU_5a</v>
          </cell>
          <cell r="C264">
            <v>202</v>
          </cell>
          <cell r="D264" t="str">
            <v>DU 5a</v>
          </cell>
          <cell r="E264" t="str">
            <v>A: 23EHP-2x2-0.6HP NP TN; Upgradable to 4x2</v>
          </cell>
          <cell r="F264" t="str">
            <v>Site-00134 (non-261)</v>
          </cell>
          <cell r="G264" t="str">
            <v>S06°14'01.8</v>
          </cell>
          <cell r="H264" t="str">
            <v>106°47'13.8</v>
          </cell>
          <cell r="I264" t="str">
            <v>Site-00133</v>
          </cell>
          <cell r="J264" t="str">
            <v>S06°13'59.5</v>
          </cell>
          <cell r="K264" t="str">
            <v>106°47'36.4</v>
          </cell>
          <cell r="L264" t="str">
            <v>0.7 km]</v>
          </cell>
          <cell r="M264" t="str">
            <v>Untitled</v>
          </cell>
          <cell r="N264" t="str">
            <v>&lt;None&gt;</v>
          </cell>
          <cell r="P264" t="str">
            <v>From 300 &amp; 28 Links</v>
          </cell>
        </row>
        <row r="265">
          <cell r="A265">
            <v>264</v>
          </cell>
          <cell r="B265" t="str">
            <v>2;29-DU_5a</v>
          </cell>
          <cell r="C265">
            <v>199</v>
          </cell>
          <cell r="D265" t="str">
            <v>DU 5a</v>
          </cell>
          <cell r="E265" t="str">
            <v>A: 23EHP-2x2-0.6HP NP TN; Upgradable to 4x2</v>
          </cell>
          <cell r="F265" t="str">
            <v>RS Pertamina (non-261)</v>
          </cell>
          <cell r="G265" t="str">
            <v>S06°14'22.9</v>
          </cell>
          <cell r="H265" t="str">
            <v>106°47'36.2</v>
          </cell>
          <cell r="I265" t="str">
            <v>Site-00144</v>
          </cell>
          <cell r="J265" t="str">
            <v>S06°14'25.0</v>
          </cell>
          <cell r="K265" t="str">
            <v>106°47'33.4</v>
          </cell>
          <cell r="L265" t="str">
            <v>0.1 km]</v>
          </cell>
          <cell r="M265" t="str">
            <v>Untitled</v>
          </cell>
          <cell r="N265" t="str">
            <v>&lt;None&gt;</v>
          </cell>
          <cell r="P265" t="str">
            <v>From 300 &amp; 28 Links</v>
          </cell>
        </row>
        <row r="266">
          <cell r="A266">
            <v>265</v>
          </cell>
          <cell r="B266" t="str">
            <v>4;12-DU_5a</v>
          </cell>
          <cell r="C266">
            <v>200</v>
          </cell>
          <cell r="D266" t="str">
            <v>DU 5a</v>
          </cell>
          <cell r="E266" t="str">
            <v>G: 23EHP-4x2-0.6HP NP TN; Upgradable to 8x2</v>
          </cell>
          <cell r="F266" t="str">
            <v>RS Pertamina (non-261)</v>
          </cell>
          <cell r="G266" t="str">
            <v>S06°14'22.9</v>
          </cell>
          <cell r="H266" t="str">
            <v>106°47'36.2</v>
          </cell>
          <cell r="I266" t="str">
            <v>Site-00786</v>
          </cell>
          <cell r="J266" t="str">
            <v>S06°14'20.5</v>
          </cell>
          <cell r="K266" t="str">
            <v>106°47'12.1</v>
          </cell>
          <cell r="L266" t="str">
            <v>0.7 km]</v>
          </cell>
          <cell r="M266" t="str">
            <v>Untitled</v>
          </cell>
          <cell r="N266" t="str">
            <v>&lt;None&gt;</v>
          </cell>
          <cell r="P266" t="str">
            <v>From 300 &amp; 28 Links</v>
          </cell>
        </row>
        <row r="267">
          <cell r="A267">
            <v>266</v>
          </cell>
          <cell r="B267" t="str">
            <v>10-DU_5a</v>
          </cell>
          <cell r="C267">
            <v>206</v>
          </cell>
          <cell r="D267" t="str">
            <v>DU 5a</v>
          </cell>
          <cell r="E267" t="str">
            <v>O: 23EHP-16x2-0.6HP HS TN</v>
          </cell>
          <cell r="F267" t="str">
            <v>Site-00164</v>
          </cell>
          <cell r="G267" t="str">
            <v>S06°14'58.8</v>
          </cell>
          <cell r="H267" t="str">
            <v>106°47'51.1</v>
          </cell>
          <cell r="I267" t="str">
            <v>Site-00155</v>
          </cell>
          <cell r="J267" t="str">
            <v>S06°14'59.7</v>
          </cell>
          <cell r="K267" t="str">
            <v>106°47'31.8</v>
          </cell>
          <cell r="L267" t="str">
            <v>0.6 km]</v>
          </cell>
          <cell r="M267" t="str">
            <v>Untitled</v>
          </cell>
          <cell r="N267" t="str">
            <v>&lt;None&gt;</v>
          </cell>
          <cell r="P267" t="str">
            <v>From 300 &amp; 28 Links</v>
          </cell>
        </row>
        <row r="268">
          <cell r="A268">
            <v>267</v>
          </cell>
          <cell r="B268" t="str">
            <v>2;2-DU_5a</v>
          </cell>
          <cell r="C268">
            <v>203</v>
          </cell>
          <cell r="D268" t="str">
            <v>DU 5a</v>
          </cell>
          <cell r="E268" t="str">
            <v>A: 23EHP-2x2-0.6HP NP TN; Upgradable to 4x2</v>
          </cell>
          <cell r="F268" t="str">
            <v>Site-00155</v>
          </cell>
          <cell r="G268" t="str">
            <v>S06°14'59.7</v>
          </cell>
          <cell r="H268" t="str">
            <v>106°47'31.8</v>
          </cell>
          <cell r="I268" t="str">
            <v>Site-00510</v>
          </cell>
          <cell r="J268" t="str">
            <v>S06°14'43.6</v>
          </cell>
          <cell r="K268" t="str">
            <v>106°46'53.2</v>
          </cell>
          <cell r="L268" t="str">
            <v>1.3 km]</v>
          </cell>
          <cell r="M268" t="str">
            <v>Untitled</v>
          </cell>
          <cell r="N268" t="str">
            <v>&lt;None&gt;</v>
          </cell>
          <cell r="P268" t="str">
            <v>From 300 &amp; 28 Links</v>
          </cell>
        </row>
        <row r="269">
          <cell r="A269">
            <v>268</v>
          </cell>
          <cell r="B269" t="str">
            <v>2;5-DU_5a</v>
          </cell>
          <cell r="C269">
            <v>210</v>
          </cell>
          <cell r="D269" t="str">
            <v>DU 5a</v>
          </cell>
          <cell r="E269" t="str">
            <v>A: 23EHP-2x2-0.6HP NP TN; Upgradable to 4x2</v>
          </cell>
          <cell r="F269" t="str">
            <v>Site-00545</v>
          </cell>
          <cell r="G269" t="str">
            <v>S06°14'47.3</v>
          </cell>
          <cell r="H269" t="str">
            <v>106°47'24.7</v>
          </cell>
          <cell r="I269" t="str">
            <v>Site-00145</v>
          </cell>
          <cell r="J269" t="str">
            <v>S06°14'39.8</v>
          </cell>
          <cell r="K269" t="str">
            <v>106°47'13.1</v>
          </cell>
          <cell r="L269" t="str">
            <v>0.4 km]</v>
          </cell>
          <cell r="M269" t="str">
            <v>Untitled</v>
          </cell>
          <cell r="N269" t="str">
            <v>&lt;None&gt;</v>
          </cell>
          <cell r="P269" t="str">
            <v>From 300 &amp; 28 Links</v>
          </cell>
        </row>
        <row r="270">
          <cell r="A270">
            <v>269</v>
          </cell>
          <cell r="B270" t="str">
            <v>2-DU_5a</v>
          </cell>
          <cell r="C270">
            <v>207</v>
          </cell>
          <cell r="D270" t="str">
            <v>DU 5a</v>
          </cell>
          <cell r="E270" t="str">
            <v>A: 23EHP-2x2-0.6HP NP TN; Upgradable to 4x2</v>
          </cell>
          <cell r="F270" t="str">
            <v>Site-00165</v>
          </cell>
          <cell r="G270" t="str">
            <v>S06°15'05.7</v>
          </cell>
          <cell r="H270" t="str">
            <v>106°47'15.5</v>
          </cell>
          <cell r="I270" t="str">
            <v>Site-00156</v>
          </cell>
          <cell r="J270" t="str">
            <v>S06°15'03.0</v>
          </cell>
          <cell r="K270" t="str">
            <v>106°46'56.8</v>
          </cell>
          <cell r="L270" t="str">
            <v>0.6 km]</v>
          </cell>
          <cell r="M270" t="str">
            <v>Untitled</v>
          </cell>
          <cell r="N270" t="str">
            <v>&lt;None&gt;</v>
          </cell>
          <cell r="P270" t="str">
            <v>From 300 &amp; 28 Links</v>
          </cell>
        </row>
        <row r="271">
          <cell r="A271">
            <v>270</v>
          </cell>
          <cell r="B271" t="str">
            <v>4;4-DU_5a</v>
          </cell>
          <cell r="C271">
            <v>205</v>
          </cell>
          <cell r="D271" t="str">
            <v>DU 5a</v>
          </cell>
          <cell r="E271" t="str">
            <v>G: 23EHP-4x2-0.6HP NP TN; Upgradable to 8x2</v>
          </cell>
          <cell r="F271" t="str">
            <v>Site-00155</v>
          </cell>
          <cell r="G271" t="str">
            <v>S06°14'59.7</v>
          </cell>
          <cell r="H271" t="str">
            <v>106°47'31.8</v>
          </cell>
          <cell r="I271" t="str">
            <v>Site-00545</v>
          </cell>
          <cell r="J271" t="str">
            <v>S06°14'47.3</v>
          </cell>
          <cell r="K271" t="str">
            <v>106°47'24.7</v>
          </cell>
          <cell r="L271" t="str">
            <v>0.4 km]</v>
          </cell>
          <cell r="M271" t="str">
            <v>Untitled</v>
          </cell>
          <cell r="N271" t="str">
            <v>&lt;None&gt;</v>
          </cell>
          <cell r="P271" t="str">
            <v>From 300 &amp; 28 Links</v>
          </cell>
        </row>
        <row r="272">
          <cell r="A272">
            <v>271</v>
          </cell>
          <cell r="B272" t="str">
            <v>4-DU_5a</v>
          </cell>
          <cell r="C272">
            <v>204</v>
          </cell>
          <cell r="D272" t="str">
            <v>DU 5a</v>
          </cell>
          <cell r="E272" t="str">
            <v>G: 23EHP-4x2-0.6HP NP TN; Upgradable to 8x2</v>
          </cell>
          <cell r="F272" t="str">
            <v>Site-00155</v>
          </cell>
          <cell r="G272" t="str">
            <v>S06°14'59.7</v>
          </cell>
          <cell r="H272" t="str">
            <v>106°47'31.8</v>
          </cell>
          <cell r="I272" t="str">
            <v>Site-00165</v>
          </cell>
          <cell r="J272" t="str">
            <v>S06°15'05.7</v>
          </cell>
          <cell r="K272" t="str">
            <v>106°47'15.5</v>
          </cell>
          <cell r="L272" t="str">
            <v>0.5 km]</v>
          </cell>
          <cell r="M272" t="str">
            <v>Untitled</v>
          </cell>
          <cell r="N272" t="str">
            <v>&lt;None&gt;</v>
          </cell>
          <cell r="P272" t="str">
            <v>From 300 &amp; 28 Links</v>
          </cell>
        </row>
        <row r="273">
          <cell r="A273">
            <v>272</v>
          </cell>
          <cell r="B273" t="str">
            <v>2;55-DU_5a</v>
          </cell>
          <cell r="C273">
            <v>208</v>
          </cell>
          <cell r="D273" t="str">
            <v>DU 5a</v>
          </cell>
          <cell r="E273" t="str">
            <v>A: 23EHP-2x2-0.6HP NP TN; Upgradable to 4x2</v>
          </cell>
          <cell r="F273" t="str">
            <v>Site-00511</v>
          </cell>
          <cell r="G273" t="str">
            <v>S06°15'38.0</v>
          </cell>
          <cell r="H273" t="str">
            <v>106°47'39.7</v>
          </cell>
          <cell r="I273" t="str">
            <v>Site-00784</v>
          </cell>
          <cell r="J273" t="str">
            <v>S06°15'16.3</v>
          </cell>
          <cell r="K273" t="str">
            <v>106°47'31.7</v>
          </cell>
          <cell r="L273" t="str">
            <v>0.7 km]</v>
          </cell>
          <cell r="M273" t="str">
            <v>Untitled</v>
          </cell>
          <cell r="N273" t="str">
            <v>&lt;None&gt;</v>
          </cell>
          <cell r="P273" t="str">
            <v>From 300 &amp; 28 Links</v>
          </cell>
        </row>
        <row r="274">
          <cell r="A274">
            <v>273</v>
          </cell>
          <cell r="B274" t="str">
            <v>6;12;2-DU_5a</v>
          </cell>
          <cell r="C274">
            <v>209</v>
          </cell>
          <cell r="D274" t="str">
            <v>DU 5a</v>
          </cell>
          <cell r="E274" t="str">
            <v>L: 15EHP-8x2-0.6HP HS TN; Upgradable to 16x2</v>
          </cell>
          <cell r="F274" t="str">
            <v>Site-00511</v>
          </cell>
          <cell r="G274" t="str">
            <v>S06°15'38.0</v>
          </cell>
          <cell r="H274" t="str">
            <v>106°47'39.7</v>
          </cell>
          <cell r="I274" t="str">
            <v>Site-00172 (non-261)</v>
          </cell>
          <cell r="J274" t="str">
            <v>S06°15'17.8</v>
          </cell>
          <cell r="K274" t="str">
            <v>106°47'48.8</v>
          </cell>
          <cell r="L274" t="str">
            <v>0.7 km]</v>
          </cell>
          <cell r="M274" t="str">
            <v>Untitled</v>
          </cell>
          <cell r="N274" t="str">
            <v>&lt;None&gt;</v>
          </cell>
          <cell r="P274" t="str">
            <v>From 300 &amp; 28 Links</v>
          </cell>
        </row>
        <row r="275">
          <cell r="A275">
            <v>274</v>
          </cell>
          <cell r="B275" t="str">
            <v>2;57-DU_5a</v>
          </cell>
          <cell r="C275">
            <v>212</v>
          </cell>
          <cell r="D275" t="str">
            <v>DU 5a</v>
          </cell>
          <cell r="E275" t="str">
            <v>A: 23EHP-2x2-0.6HP NP TN; Upgradable to 4x2</v>
          </cell>
          <cell r="F275" t="str">
            <v>Site-00712</v>
          </cell>
          <cell r="G275" t="str">
            <v>S06°15'29.3</v>
          </cell>
          <cell r="H275" t="str">
            <v>106°47'21.3</v>
          </cell>
          <cell r="I275" t="str">
            <v>Site-00832</v>
          </cell>
          <cell r="J275" t="str">
            <v>S06°15'21.1</v>
          </cell>
          <cell r="K275" t="str">
            <v>106°47'07.2</v>
          </cell>
          <cell r="L275" t="str">
            <v>0.5 km]</v>
          </cell>
          <cell r="M275" t="str">
            <v>Untitled</v>
          </cell>
          <cell r="N275" t="str">
            <v>&lt;None&gt;</v>
          </cell>
          <cell r="P275" t="str">
            <v>From 300 &amp; 28 Links</v>
          </cell>
        </row>
        <row r="276">
          <cell r="A276">
            <v>275</v>
          </cell>
          <cell r="B276" t="str">
            <v>2;60du5a u9b</v>
          </cell>
          <cell r="C276">
            <v>214</v>
          </cell>
          <cell r="D276" t="str">
            <v>DU 5a</v>
          </cell>
          <cell r="E276" t="str">
            <v>A: 23EHP-2x2-0.6HP NP TN; Upgradable to 4x2</v>
          </cell>
          <cell r="F276" t="str">
            <v>Site-01230 (non-261)</v>
          </cell>
          <cell r="G276" t="str">
            <v>S06°16'05.3</v>
          </cell>
          <cell r="H276" t="str">
            <v>106°47'26.7</v>
          </cell>
          <cell r="I276" t="str">
            <v>Site-00173</v>
          </cell>
          <cell r="J276" t="str">
            <v>S06°15'44.6</v>
          </cell>
          <cell r="K276" t="str">
            <v>106°47'19.0</v>
          </cell>
          <cell r="L276" t="str">
            <v>0.7 km]</v>
          </cell>
          <cell r="M276" t="str">
            <v>Untitled</v>
          </cell>
          <cell r="N276" t="str">
            <v>&lt;None&gt;</v>
          </cell>
          <cell r="P276" t="str">
            <v>From 300 &amp; 28 Links</v>
          </cell>
        </row>
        <row r="277">
          <cell r="A277">
            <v>276</v>
          </cell>
          <cell r="B277" t="str">
            <v>4;23 DU5a</v>
          </cell>
          <cell r="C277">
            <v>213</v>
          </cell>
          <cell r="D277" t="str">
            <v>DU 5a</v>
          </cell>
          <cell r="E277" t="str">
            <v>G: 23EHP-4x2-0.6HP NP TN; Upgradable to 8x2</v>
          </cell>
          <cell r="F277" t="str">
            <v>Site-00832</v>
          </cell>
          <cell r="G277" t="str">
            <v>S06°15'21.1</v>
          </cell>
          <cell r="H277" t="str">
            <v>106°47'07.2</v>
          </cell>
          <cell r="I277" t="str">
            <v>Site-01197 (non-261)</v>
          </cell>
          <cell r="J277" t="str">
            <v>S06°15'22.5</v>
          </cell>
          <cell r="K277" t="str">
            <v>106°46'30.5</v>
          </cell>
          <cell r="L277" t="str">
            <v>1.1 km]</v>
          </cell>
          <cell r="M277" t="str">
            <v>Untitled</v>
          </cell>
          <cell r="N277" t="str">
            <v>&lt;None&gt;</v>
          </cell>
          <cell r="P277" t="str">
            <v>From 300 &amp; 28 Links</v>
          </cell>
        </row>
        <row r="278">
          <cell r="A278">
            <v>277</v>
          </cell>
          <cell r="B278" t="str">
            <v>2;197-DU_5b</v>
          </cell>
          <cell r="C278">
            <v>200</v>
          </cell>
          <cell r="D278" t="str">
            <v>DU 5b</v>
          </cell>
          <cell r="E278" t="str">
            <v>A: 23EHP-2x2-0.6HP NP TN; Upgradable to 4x2</v>
          </cell>
          <cell r="F278" t="str">
            <v>Bapindo Plaza</v>
          </cell>
          <cell r="G278" t="str">
            <v>S06°13'23.4</v>
          </cell>
          <cell r="H278" t="str">
            <v>106°48'30.6</v>
          </cell>
          <cell r="I278" t="str">
            <v>Site-00140</v>
          </cell>
          <cell r="J278" t="str">
            <v>S06°13'33.9</v>
          </cell>
          <cell r="K278" t="str">
            <v>106°48'38.4</v>
          </cell>
          <cell r="L278" t="str">
            <v>0.4 km]</v>
          </cell>
          <cell r="M278" t="str">
            <v>Untitled</v>
          </cell>
          <cell r="N278" t="str">
            <v>&lt;None&gt;</v>
          </cell>
          <cell r="P278" t="str">
            <v>From 204 &amp; 28 Links</v>
          </cell>
        </row>
        <row r="279">
          <cell r="A279">
            <v>278</v>
          </cell>
          <cell r="B279" t="str">
            <v>2;9-DU_5b</v>
          </cell>
          <cell r="C279">
            <v>201</v>
          </cell>
          <cell r="D279" t="str">
            <v>DU 5b</v>
          </cell>
          <cell r="E279" t="str">
            <v>A: 23EHP-2x2-0.6HP NP TN; Upgradable to 4x2</v>
          </cell>
          <cell r="F279" t="str">
            <v>Seibu (non-261)</v>
          </cell>
          <cell r="G279" t="str">
            <v>S06°14'42.5</v>
          </cell>
          <cell r="H279" t="str">
            <v>106°48'13.0</v>
          </cell>
          <cell r="I279" t="str">
            <v>Site-00163</v>
          </cell>
          <cell r="J279" t="str">
            <v>S06°14'36.3</v>
          </cell>
          <cell r="K279" t="str">
            <v>106°48'19.0</v>
          </cell>
          <cell r="L279" t="str">
            <v>0.3 km]</v>
          </cell>
          <cell r="M279" t="str">
            <v>Untitled</v>
          </cell>
          <cell r="N279" t="str">
            <v>&lt;None&gt;</v>
          </cell>
          <cell r="P279" t="str">
            <v>From 204 &amp; 28 Links</v>
          </cell>
        </row>
        <row r="280">
          <cell r="A280">
            <v>279</v>
          </cell>
          <cell r="B280" t="str">
            <v>2;48-DU_5b</v>
          </cell>
          <cell r="C280">
            <v>202</v>
          </cell>
          <cell r="D280" t="str">
            <v>DU 5b</v>
          </cell>
          <cell r="E280" t="str">
            <v>A: 23EHP-2x2-0.6HP NP TN; Upgradable to 4x2</v>
          </cell>
          <cell r="F280" t="str">
            <v>Site-00139</v>
          </cell>
          <cell r="G280" t="str">
            <v>S06°13'36.5</v>
          </cell>
          <cell r="H280" t="str">
            <v>106°49'01.6</v>
          </cell>
          <cell r="I280" t="str">
            <v>Site-00150</v>
          </cell>
          <cell r="J280" t="str">
            <v>S06°13'50.0</v>
          </cell>
          <cell r="K280" t="str">
            <v>106°49'05.8</v>
          </cell>
          <cell r="L280" t="str">
            <v>0.4 km]</v>
          </cell>
          <cell r="M280" t="str">
            <v>Untitled</v>
          </cell>
          <cell r="N280" t="str">
            <v>&lt;None&gt;</v>
          </cell>
          <cell r="P280" t="str">
            <v>From 204 &amp; 28 Links</v>
          </cell>
        </row>
        <row r="281">
          <cell r="A281">
            <v>280</v>
          </cell>
          <cell r="B281" t="str">
            <v>2;36-DU_5b</v>
          </cell>
          <cell r="C281">
            <v>203</v>
          </cell>
          <cell r="D281" t="str">
            <v>DU 5b</v>
          </cell>
          <cell r="E281" t="str">
            <v>A: 23EHP-2x2-0.6HP NP TN; Upgradable to 4x2</v>
          </cell>
          <cell r="F281" t="str">
            <v>Site-00151</v>
          </cell>
          <cell r="G281" t="str">
            <v>S06°13'57.8</v>
          </cell>
          <cell r="H281" t="str">
            <v>106°48'44.0</v>
          </cell>
          <cell r="I281" t="str">
            <v>Site-00141</v>
          </cell>
          <cell r="J281" t="str">
            <v>S06°13'51.1</v>
          </cell>
          <cell r="K281" t="str">
            <v>106°48'22.7</v>
          </cell>
          <cell r="L281" t="str">
            <v>0.7 km]</v>
          </cell>
          <cell r="M281" t="str">
            <v>Untitled</v>
          </cell>
          <cell r="N281" t="str">
            <v>&lt;None&gt;</v>
          </cell>
          <cell r="P281" t="str">
            <v>From 204 &amp; 28 Links</v>
          </cell>
        </row>
        <row r="282">
          <cell r="A282">
            <v>281</v>
          </cell>
          <cell r="B282" t="str">
            <v>2;39-DU_5b</v>
          </cell>
          <cell r="C282">
            <v>204</v>
          </cell>
          <cell r="D282" t="str">
            <v>DU 5b</v>
          </cell>
          <cell r="E282" t="str">
            <v>A: 23EHP-2x2-0.6HP NP TN; Upgradable to 4x2</v>
          </cell>
          <cell r="F282" t="str">
            <v>Site-00161</v>
          </cell>
          <cell r="G282" t="str">
            <v>S06°14'20.0</v>
          </cell>
          <cell r="H282" t="str">
            <v>106°48'49.9</v>
          </cell>
          <cell r="I282" t="str">
            <v>Site-00162</v>
          </cell>
          <cell r="J282" t="str">
            <v>S06°14'26.2</v>
          </cell>
          <cell r="K282" t="str">
            <v>106°48'27.9</v>
          </cell>
          <cell r="L282" t="str">
            <v>0.7 km]</v>
          </cell>
          <cell r="M282" t="str">
            <v>Untitled</v>
          </cell>
          <cell r="N282" t="str">
            <v>&lt;None&gt;</v>
          </cell>
          <cell r="P282" t="str">
            <v>From 204 &amp; 28 Links</v>
          </cell>
        </row>
        <row r="283">
          <cell r="A283">
            <v>282</v>
          </cell>
          <cell r="B283" t="str">
            <v>2;8-DU_5b</v>
          </cell>
          <cell r="C283">
            <v>205</v>
          </cell>
          <cell r="D283" t="str">
            <v>DU 5b</v>
          </cell>
          <cell r="E283" t="str">
            <v>A: 23EHP-2x2-0.6HP NP TN; Upgradable to 4x2</v>
          </cell>
          <cell r="F283" t="str">
            <v>Site-00170</v>
          </cell>
          <cell r="G283" t="str">
            <v>S06°14'51.7</v>
          </cell>
          <cell r="H283" t="str">
            <v>106°48'21.9</v>
          </cell>
          <cell r="I283" t="str">
            <v>Site-00085</v>
          </cell>
          <cell r="J283" t="str">
            <v>S06°14'38.4</v>
          </cell>
          <cell r="K283" t="str">
            <v>106°48'43.2</v>
          </cell>
          <cell r="L283" t="str">
            <v>0.8 km]</v>
          </cell>
          <cell r="M283" t="str">
            <v>Untitled</v>
          </cell>
          <cell r="N283" t="str">
            <v>&lt;None&gt;</v>
          </cell>
          <cell r="P283" t="str">
            <v>From 204 &amp; 28 Links</v>
          </cell>
        </row>
        <row r="284">
          <cell r="A284">
            <v>283</v>
          </cell>
          <cell r="B284" t="str">
            <v>2;38-DU_5b</v>
          </cell>
          <cell r="C284">
            <v>206</v>
          </cell>
          <cell r="D284" t="str">
            <v>DU 5b</v>
          </cell>
          <cell r="E284" t="str">
            <v>A: 23EHP-2x2-0.6HP NP TN; Upgradable to 4x2</v>
          </cell>
          <cell r="F284" t="str">
            <v>Site-00694</v>
          </cell>
          <cell r="G284" t="str">
            <v>S06°14'05.7</v>
          </cell>
          <cell r="H284" t="str">
            <v>106°48'57.2</v>
          </cell>
          <cell r="I284" t="str">
            <v>Site-00152</v>
          </cell>
          <cell r="J284" t="str">
            <v>S06°14'09.0</v>
          </cell>
          <cell r="K284" t="str">
            <v>106°48'27.8</v>
          </cell>
          <cell r="L284" t="str">
            <v>0.9 km]</v>
          </cell>
          <cell r="M284" t="str">
            <v>Untitled</v>
          </cell>
          <cell r="N284" t="str">
            <v>&lt;None&gt;</v>
          </cell>
          <cell r="P284" t="str">
            <v>From 204 &amp; 28 Links</v>
          </cell>
        </row>
        <row r="285">
          <cell r="A285">
            <v>284</v>
          </cell>
          <cell r="B285" t="str">
            <v>2;54-DU_5b</v>
          </cell>
          <cell r="C285">
            <v>207</v>
          </cell>
          <cell r="D285" t="str">
            <v>DU 5b</v>
          </cell>
          <cell r="E285" t="str">
            <v>A: 23EHP-2x2-0.6HP NP TN; Upgradable to 4x2</v>
          </cell>
          <cell r="F285" t="str">
            <v>Summitmas 1 &amp; 2 (non-261)</v>
          </cell>
          <cell r="G285" t="str">
            <v>S06°13'37.0</v>
          </cell>
          <cell r="H285" t="str">
            <v>106°48'10.6</v>
          </cell>
          <cell r="I285" t="str">
            <v>Site-00670</v>
          </cell>
          <cell r="J285" t="str">
            <v>S06°13'38.6</v>
          </cell>
          <cell r="K285" t="str">
            <v>106°48'24.6</v>
          </cell>
          <cell r="L285" t="str">
            <v>0.4 km]</v>
          </cell>
          <cell r="M285" t="str">
            <v>Untitled</v>
          </cell>
          <cell r="N285" t="str">
            <v>&lt;None&gt;</v>
          </cell>
          <cell r="P285" t="str">
            <v>From 204 &amp; 28 Links</v>
          </cell>
        </row>
        <row r="286">
          <cell r="A286">
            <v>285</v>
          </cell>
          <cell r="B286" t="str">
            <v>2;13-DU_5b</v>
          </cell>
          <cell r="C286">
            <v>208</v>
          </cell>
          <cell r="D286" t="str">
            <v>DU 5b</v>
          </cell>
          <cell r="E286" t="str">
            <v>A: 23EHP-2x2-0.6HP NP TN; Upgradable to 4x2</v>
          </cell>
          <cell r="F286" t="str">
            <v>Tendean Plaza* (non-261)</v>
          </cell>
          <cell r="G286" t="str">
            <v>S06°14'23.1</v>
          </cell>
          <cell r="H286" t="str">
            <v>106°49'23.7</v>
          </cell>
          <cell r="I286" t="str">
            <v>Site-00160</v>
          </cell>
          <cell r="J286" t="str">
            <v>S06°14'25.9</v>
          </cell>
          <cell r="K286" t="str">
            <v>106°49'09.2</v>
          </cell>
          <cell r="L286" t="str">
            <v>0.5 km]</v>
          </cell>
          <cell r="M286" t="str">
            <v>Untitled</v>
          </cell>
          <cell r="N286" t="str">
            <v>&lt;None&gt;</v>
          </cell>
          <cell r="P286" t="str">
            <v>From 204 &amp; 28 Links</v>
          </cell>
        </row>
        <row r="287">
          <cell r="A287">
            <v>286</v>
          </cell>
          <cell r="B287" t="str">
            <v>4;2-DU_5b</v>
          </cell>
          <cell r="C287">
            <v>209</v>
          </cell>
          <cell r="D287" t="str">
            <v>DU 5b</v>
          </cell>
          <cell r="E287" t="str">
            <v>G: 23EHP-4x2-0.6HP NP TN; Upgradable to 8x2</v>
          </cell>
          <cell r="F287" t="str">
            <v>Site-00170</v>
          </cell>
          <cell r="G287" t="str">
            <v>S06°14'51.7</v>
          </cell>
          <cell r="H287" t="str">
            <v>106°48'21.9</v>
          </cell>
          <cell r="I287" t="str">
            <v>Site-00171</v>
          </cell>
          <cell r="J287" t="str">
            <v>S06°15'05.8</v>
          </cell>
          <cell r="K287" t="str">
            <v>106°48'08.1</v>
          </cell>
          <cell r="L287" t="str">
            <v>0.6 km]</v>
          </cell>
          <cell r="M287" t="str">
            <v>Untitled</v>
          </cell>
          <cell r="N287" t="str">
            <v>&lt;None&gt;</v>
          </cell>
          <cell r="P287" t="str">
            <v>From 204 &amp; 28 Links</v>
          </cell>
        </row>
        <row r="288">
          <cell r="A288">
            <v>287</v>
          </cell>
          <cell r="B288" t="str">
            <v>4;15-DU_5b</v>
          </cell>
          <cell r="C288">
            <v>210</v>
          </cell>
          <cell r="D288" t="str">
            <v>DU 5b</v>
          </cell>
          <cell r="E288" t="str">
            <v>G: 23EHP-4x2-0.6HP NP TN; Upgradable to 8x2</v>
          </cell>
          <cell r="F288" t="str">
            <v>Site-00694</v>
          </cell>
          <cell r="G288" t="str">
            <v>S06°14'05.7</v>
          </cell>
          <cell r="H288" t="str">
            <v>106°48'57.2</v>
          </cell>
          <cell r="I288" t="str">
            <v>Site-00161</v>
          </cell>
          <cell r="J288" t="str">
            <v>S06°14'20.0</v>
          </cell>
          <cell r="K288" t="str">
            <v>106°48'49.9</v>
          </cell>
          <cell r="L288" t="str">
            <v>0.5 km]</v>
          </cell>
          <cell r="M288" t="str">
            <v>Untitled</v>
          </cell>
          <cell r="N288" t="str">
            <v>&lt;None&gt;</v>
          </cell>
          <cell r="P288" t="str">
            <v>From 204 &amp; 28 Links</v>
          </cell>
        </row>
        <row r="289">
          <cell r="A289">
            <v>288</v>
          </cell>
          <cell r="B289" t="str">
            <v>4;5-DU_5b</v>
          </cell>
          <cell r="C289">
            <v>211</v>
          </cell>
          <cell r="D289" t="str">
            <v>DU 5b</v>
          </cell>
          <cell r="E289" t="str">
            <v>G: 23EHP-4x2-0.6HP NP TN; Upgradable to 8x2</v>
          </cell>
          <cell r="F289" t="str">
            <v>Tendean Plaza* (non-261)</v>
          </cell>
          <cell r="G289" t="str">
            <v>S06°14'23.1</v>
          </cell>
          <cell r="H289" t="str">
            <v>106°49'23.7</v>
          </cell>
          <cell r="I289" t="str">
            <v>Site-00831</v>
          </cell>
          <cell r="J289" t="str">
            <v>S06°14'14.3</v>
          </cell>
          <cell r="K289" t="str">
            <v>106°49'10.3</v>
          </cell>
          <cell r="L289" t="str">
            <v>0.5 km]</v>
          </cell>
          <cell r="M289" t="str">
            <v>Untitled</v>
          </cell>
          <cell r="N289" t="str">
            <v>&lt;None&gt;</v>
          </cell>
          <cell r="P289" t="str">
            <v>From 204 &amp; 28 Links</v>
          </cell>
        </row>
        <row r="290">
          <cell r="A290">
            <v>289</v>
          </cell>
          <cell r="B290" t="str">
            <v>6;8-DU_5b</v>
          </cell>
          <cell r="C290">
            <v>212</v>
          </cell>
          <cell r="D290" t="str">
            <v>DU 5b</v>
          </cell>
          <cell r="E290" t="str">
            <v>L: 15EHP-8x2-0.6HP HS TN; Upgradable to 16x2</v>
          </cell>
          <cell r="F290" t="str">
            <v>Site-00141</v>
          </cell>
          <cell r="G290" t="str">
            <v>S06°13'51.1</v>
          </cell>
          <cell r="H290" t="str">
            <v>106°48'22.7</v>
          </cell>
          <cell r="I290" t="str">
            <v>Site-00692</v>
          </cell>
          <cell r="J290" t="str">
            <v>S06°13'44.1</v>
          </cell>
          <cell r="K290" t="str">
            <v>106°48'48.1</v>
          </cell>
          <cell r="L290" t="str">
            <v>0.8 km]</v>
          </cell>
          <cell r="M290" t="str">
            <v>Untitled</v>
          </cell>
          <cell r="N290" t="str">
            <v>&lt;None&gt;</v>
          </cell>
          <cell r="P290" t="str">
            <v>From 204 &amp; 28 Links</v>
          </cell>
        </row>
        <row r="291">
          <cell r="A291">
            <v>290</v>
          </cell>
          <cell r="B291" t="str">
            <v>6;4-DU_5b</v>
          </cell>
          <cell r="C291">
            <v>213</v>
          </cell>
          <cell r="D291" t="str">
            <v>DU 5b</v>
          </cell>
          <cell r="E291" t="str">
            <v>L: 15EHP-8x2-0.6HP HS TN; Upgradable to 16x2</v>
          </cell>
          <cell r="F291" t="str">
            <v>Trans Tv</v>
          </cell>
          <cell r="G291" t="str">
            <v>S06°14'27.3</v>
          </cell>
          <cell r="H291" t="str">
            <v>106°49'52.7</v>
          </cell>
          <cell r="I291" t="str">
            <v>Site-00168</v>
          </cell>
          <cell r="J291" t="str">
            <v>S06°14'17.6</v>
          </cell>
          <cell r="K291" t="str">
            <v>106°49'51.2</v>
          </cell>
          <cell r="L291" t="str">
            <v>0.3 km]</v>
          </cell>
          <cell r="M291" t="str">
            <v>Untitled</v>
          </cell>
          <cell r="N291" t="str">
            <v>&lt;None&gt;</v>
          </cell>
          <cell r="P291" t="str">
            <v>From 204 &amp; 28 Links</v>
          </cell>
        </row>
        <row r="292">
          <cell r="A292">
            <v>291</v>
          </cell>
          <cell r="B292" t="str">
            <v>10;3</v>
          </cell>
          <cell r="C292">
            <v>214</v>
          </cell>
          <cell r="D292" t="str">
            <v>DU 5b</v>
          </cell>
          <cell r="E292" t="str">
            <v>O: 23EHP-16x2-0.6HP HS TN</v>
          </cell>
          <cell r="F292" t="str">
            <v>Site-00159</v>
          </cell>
          <cell r="G292" t="str">
            <v>S06°14'05.4</v>
          </cell>
          <cell r="H292" t="str">
            <v>106°49'30.1</v>
          </cell>
          <cell r="I292" t="str">
            <v>Tendean Plaza* (non-261)</v>
          </cell>
          <cell r="J292" t="str">
            <v>S06°14'23.1</v>
          </cell>
          <cell r="K292" t="str">
            <v>106°49'23.7</v>
          </cell>
          <cell r="L292" t="str">
            <v>0.6 km]</v>
          </cell>
          <cell r="M292" t="str">
            <v>Untitled</v>
          </cell>
          <cell r="N292" t="str">
            <v>&lt;None&gt;</v>
          </cell>
          <cell r="P292" t="str">
            <v>From 204 &amp; 28 Links</v>
          </cell>
        </row>
        <row r="293">
          <cell r="A293">
            <v>292</v>
          </cell>
          <cell r="B293" t="str">
            <v>10;8-DU_5b</v>
          </cell>
          <cell r="C293">
            <v>215</v>
          </cell>
          <cell r="D293" t="str">
            <v>DU 5b</v>
          </cell>
          <cell r="E293" t="str">
            <v>O: 23EHP-16x2-0.6HP HS TN</v>
          </cell>
          <cell r="F293" t="str">
            <v>Site-00692</v>
          </cell>
          <cell r="G293" t="str">
            <v>S06°13'44.1</v>
          </cell>
          <cell r="H293" t="str">
            <v>106°48'48.1</v>
          </cell>
          <cell r="I293" t="str">
            <v>Site-00694</v>
          </cell>
          <cell r="J293" t="str">
            <v>S06°14'05.7</v>
          </cell>
          <cell r="K293" t="str">
            <v>106°48'57.2</v>
          </cell>
          <cell r="L293" t="str">
            <v>0.7 km]</v>
          </cell>
          <cell r="M293" t="str">
            <v>Untitled</v>
          </cell>
          <cell r="N293" t="str">
            <v>&lt;None&gt;</v>
          </cell>
          <cell r="P293" t="str">
            <v>From 204 &amp; 28 Links</v>
          </cell>
        </row>
        <row r="294">
          <cell r="A294">
            <v>293</v>
          </cell>
          <cell r="B294" t="str">
            <v>10;2-DU_5b</v>
          </cell>
          <cell r="C294">
            <v>216</v>
          </cell>
          <cell r="D294" t="str">
            <v>DU 5b</v>
          </cell>
          <cell r="E294" t="str">
            <v>O: 23EHP-16x2-0.6HP HS TN</v>
          </cell>
          <cell r="F294" t="str">
            <v>Site-01532 (non-261)</v>
          </cell>
          <cell r="G294" t="str">
            <v>S06°14'51.6</v>
          </cell>
          <cell r="H294" t="str">
            <v>106°48'54.9</v>
          </cell>
          <cell r="I294" t="str">
            <v>Site-00170</v>
          </cell>
          <cell r="J294" t="str">
            <v>S06°14'51.7</v>
          </cell>
          <cell r="K294" t="str">
            <v>106°48'21.9</v>
          </cell>
          <cell r="L294" t="str">
            <v>1.0 km]</v>
          </cell>
          <cell r="M294" t="str">
            <v>Untitled</v>
          </cell>
          <cell r="N294" t="str">
            <v>&lt;None&gt;</v>
          </cell>
          <cell r="P294" t="str">
            <v>From 204 &amp; 28 Links</v>
          </cell>
        </row>
        <row r="295">
          <cell r="A295">
            <v>294</v>
          </cell>
          <cell r="D295" t="str">
            <v>DU 5b</v>
          </cell>
          <cell r="E295" t="str">
            <v>J: 7EHP-4x2-0.6HP NP TN; Upgradable to 8x2</v>
          </cell>
          <cell r="F295" t="str">
            <v>Spare</v>
          </cell>
          <cell r="O295" t="str">
            <v>Spare</v>
          </cell>
        </row>
        <row r="296">
          <cell r="A296">
            <v>295</v>
          </cell>
          <cell r="D296" t="str">
            <v>DU 5b</v>
          </cell>
          <cell r="E296" t="str">
            <v>J: 7EHP-4x2-0.6HP NP TN; Upgradable to 8x2</v>
          </cell>
          <cell r="F296" t="str">
            <v>Spare</v>
          </cell>
          <cell r="O296" t="str">
            <v>Spare</v>
          </cell>
        </row>
        <row r="297">
          <cell r="A297">
            <v>296</v>
          </cell>
          <cell r="D297" t="str">
            <v>DU 5b</v>
          </cell>
          <cell r="E297" t="str">
            <v>K: 7EHP-4x2-1.2HP NP TN; Upgradable to 8x2</v>
          </cell>
          <cell r="F297" t="str">
            <v>Spare</v>
          </cell>
          <cell r="O297" t="str">
            <v>Spare</v>
          </cell>
        </row>
        <row r="298">
          <cell r="A298">
            <v>297</v>
          </cell>
          <cell r="D298" t="str">
            <v>DU 5b</v>
          </cell>
          <cell r="E298" t="str">
            <v>K: 7EHP-4x2-1.2HP NP TN; Upgradable to 8x2</v>
          </cell>
          <cell r="F298" t="str">
            <v>Spare</v>
          </cell>
          <cell r="O298" t="str">
            <v>Spare</v>
          </cell>
        </row>
        <row r="299">
          <cell r="A299">
            <v>298</v>
          </cell>
          <cell r="D299" t="str">
            <v>DU 5b</v>
          </cell>
          <cell r="E299" t="str">
            <v>N: 7EHP-8x2-0.6HP HS TN; Upgradable to 16x2</v>
          </cell>
          <cell r="F299" t="str">
            <v>Spare</v>
          </cell>
          <cell r="O299" t="str">
            <v>Spare</v>
          </cell>
        </row>
        <row r="300">
          <cell r="A300">
            <v>299</v>
          </cell>
          <cell r="D300" t="str">
            <v>DU 5b</v>
          </cell>
          <cell r="E300" t="str">
            <v>N: 7EHP-8x2-0.6HP HS TN; Upgradable to 16x2</v>
          </cell>
          <cell r="F300" t="str">
            <v>Spare</v>
          </cell>
          <cell r="O300" t="str">
            <v>Spare</v>
          </cell>
        </row>
        <row r="301">
          <cell r="A301">
            <v>300</v>
          </cell>
          <cell r="D301" t="str">
            <v>DU 5b</v>
          </cell>
          <cell r="E301" t="str">
            <v>N: 7EHP-8x2-0.6HP HS TN; Upgradable to 16x2</v>
          </cell>
          <cell r="F301" t="str">
            <v>Spare</v>
          </cell>
          <cell r="O301" t="str">
            <v>Spare</v>
          </cell>
        </row>
        <row r="302">
          <cell r="A302">
            <v>301</v>
          </cell>
          <cell r="D302" t="str">
            <v>DU 5b</v>
          </cell>
          <cell r="E302" t="str">
            <v>N: 7EHP-8x2-0.6HP HS TN; Upgradable to 16x2</v>
          </cell>
          <cell r="F302" t="str">
            <v>Spare</v>
          </cell>
          <cell r="O302" t="str">
            <v>Spare</v>
          </cell>
        </row>
        <row r="303">
          <cell r="A303">
            <v>302</v>
          </cell>
          <cell r="B303" t="str">
            <v>2;83-DU_6</v>
          </cell>
          <cell r="C303">
            <v>217</v>
          </cell>
          <cell r="D303" t="str">
            <v>DU 6</v>
          </cell>
          <cell r="E303" t="str">
            <v>A: 23EHP-2x2-0.6HP NP TN; Upgradable to 4x2</v>
          </cell>
          <cell r="F303" t="str">
            <v>Ascott Apt (non-261)</v>
          </cell>
          <cell r="G303" t="str">
            <v>S06°11'40.6</v>
          </cell>
          <cell r="H303" t="str">
            <v>106°49'09.7</v>
          </cell>
          <cell r="I303" t="str">
            <v>Site-00104</v>
          </cell>
          <cell r="J303" t="str">
            <v>S06°11'37.4</v>
          </cell>
          <cell r="K303" t="str">
            <v>106°48'49.6</v>
          </cell>
          <cell r="L303" t="str">
            <v>0.6 km]</v>
          </cell>
          <cell r="M303" t="str">
            <v>Untitled</v>
          </cell>
          <cell r="N303" t="str">
            <v>&lt;None&gt;</v>
          </cell>
          <cell r="P303" t="str">
            <v>From 204 &amp; 28 Links</v>
          </cell>
        </row>
        <row r="304">
          <cell r="A304">
            <v>303</v>
          </cell>
          <cell r="B304" t="str">
            <v>2;58-DU_6</v>
          </cell>
          <cell r="C304">
            <v>218</v>
          </cell>
          <cell r="D304" t="str">
            <v>DU 6</v>
          </cell>
          <cell r="E304" t="str">
            <v>A: 23EHP-2x2-0.6HP NP TN; Upgradable to 4x2</v>
          </cell>
          <cell r="F304" t="str">
            <v>Hotel Mulia (non-261)</v>
          </cell>
          <cell r="G304" t="str">
            <v>S06°12'55.3</v>
          </cell>
          <cell r="H304" t="str">
            <v>106°47'51.3</v>
          </cell>
          <cell r="I304" t="str">
            <v>Jakarta Hilton CC / JHCC</v>
          </cell>
          <cell r="J304" t="str">
            <v>S06°12'52.5</v>
          </cell>
          <cell r="K304" t="str">
            <v>106°48'27.0</v>
          </cell>
          <cell r="L304" t="str">
            <v>1.1 km]</v>
          </cell>
          <cell r="M304" t="str">
            <v>Untitled</v>
          </cell>
          <cell r="N304" t="str">
            <v>&lt;None&gt;</v>
          </cell>
          <cell r="P304" t="str">
            <v>From 204 &amp; 28 Links</v>
          </cell>
        </row>
        <row r="305">
          <cell r="A305">
            <v>304</v>
          </cell>
          <cell r="B305" t="str">
            <v>2;103-DU_6</v>
          </cell>
          <cell r="C305">
            <v>219</v>
          </cell>
          <cell r="D305" t="str">
            <v>DU 6</v>
          </cell>
          <cell r="E305" t="str">
            <v>A: 23EHP-2x2-0.6HP NP TN; Upgradable to 4x2</v>
          </cell>
          <cell r="F305" t="str">
            <v>Plaza EX</v>
          </cell>
          <cell r="G305" t="str">
            <v>S06°11'35.5</v>
          </cell>
          <cell r="H305" t="str">
            <v>106°49'18.9</v>
          </cell>
          <cell r="I305" t="str">
            <v>Site-00103</v>
          </cell>
          <cell r="J305" t="str">
            <v>S06°11'27.9</v>
          </cell>
          <cell r="K305" t="str">
            <v>106°49'09.3</v>
          </cell>
          <cell r="L305" t="str">
            <v>0.4 km]</v>
          </cell>
          <cell r="M305" t="str">
            <v>Untitled</v>
          </cell>
          <cell r="N305" t="str">
            <v>&lt;None&gt;</v>
          </cell>
          <cell r="P305" t="str">
            <v>From 204 &amp; 28 Links</v>
          </cell>
        </row>
        <row r="306">
          <cell r="A306">
            <v>305</v>
          </cell>
          <cell r="B306" t="str">
            <v>2;149-DU_6</v>
          </cell>
          <cell r="C306">
            <v>220</v>
          </cell>
          <cell r="D306" t="str">
            <v>DU 6</v>
          </cell>
          <cell r="E306" t="str">
            <v>A: 23EHP-2x2-0.6HP NP TN; Upgradable to 4x2</v>
          </cell>
          <cell r="F306" t="str">
            <v>Site-00098</v>
          </cell>
          <cell r="G306" t="str">
            <v>S06°11'26.5</v>
          </cell>
          <cell r="H306" t="str">
            <v>106°48'27.1</v>
          </cell>
          <cell r="I306" t="str">
            <v>Site-00583</v>
          </cell>
          <cell r="J306" t="str">
            <v>S06°11'11.2</v>
          </cell>
          <cell r="K306" t="str">
            <v>106°48'16.7</v>
          </cell>
          <cell r="L306" t="str">
            <v>0.6 km]</v>
          </cell>
          <cell r="M306" t="str">
            <v>Untitled</v>
          </cell>
          <cell r="N306" t="str">
            <v>&lt;None&gt;</v>
          </cell>
          <cell r="P306" t="str">
            <v>From 204 &amp; 28 Links</v>
          </cell>
        </row>
        <row r="307">
          <cell r="A307">
            <v>306</v>
          </cell>
          <cell r="B307" t="str">
            <v>2;97-DU_6</v>
          </cell>
          <cell r="C307">
            <v>221</v>
          </cell>
          <cell r="D307" t="str">
            <v>DU 6</v>
          </cell>
          <cell r="E307" t="str">
            <v>A: 23EHP-2x2-0.6HP NP TN; Upgradable to 4x2</v>
          </cell>
          <cell r="F307" t="str">
            <v>Site-00112</v>
          </cell>
          <cell r="G307" t="str">
            <v>S06°12'04.9</v>
          </cell>
          <cell r="H307" t="str">
            <v>106°48'23.5</v>
          </cell>
          <cell r="I307" t="str">
            <v>Site-01541</v>
          </cell>
          <cell r="J307" t="str">
            <v>S06°12'24.1</v>
          </cell>
          <cell r="K307" t="str">
            <v>106°48'19.2</v>
          </cell>
          <cell r="L307" t="str">
            <v>0.6 km]</v>
          </cell>
          <cell r="M307" t="str">
            <v>Untitled</v>
          </cell>
          <cell r="N307" t="str">
            <v>&lt;None&gt;</v>
          </cell>
          <cell r="P307" t="str">
            <v>From 204 &amp; 28 Links</v>
          </cell>
        </row>
        <row r="308">
          <cell r="A308">
            <v>307</v>
          </cell>
          <cell r="B308" t="str">
            <v>2;57-DU_6</v>
          </cell>
          <cell r="C308">
            <v>222</v>
          </cell>
          <cell r="D308" t="str">
            <v>DU 6</v>
          </cell>
          <cell r="E308" t="str">
            <v>A: 23EHP-2x2-0.6HP NP TN; Upgradable to 4x2</v>
          </cell>
          <cell r="F308" t="str">
            <v>Site-00553 (non-261)</v>
          </cell>
          <cell r="G308" t="str">
            <v>S06°12'49.9</v>
          </cell>
          <cell r="H308" t="str">
            <v>106°47'59.0</v>
          </cell>
          <cell r="I308" t="str">
            <v>Site-00119</v>
          </cell>
          <cell r="J308" t="str">
            <v>S06°12'43.2</v>
          </cell>
          <cell r="K308" t="str">
            <v>106°48'21.9</v>
          </cell>
          <cell r="L308" t="str">
            <v>0.7 km]</v>
          </cell>
          <cell r="M308" t="str">
            <v>Untitled</v>
          </cell>
          <cell r="N308" t="str">
            <v>&lt;None&gt;</v>
          </cell>
          <cell r="P308" t="str">
            <v>From 204 &amp; 28 Links</v>
          </cell>
        </row>
        <row r="309">
          <cell r="A309">
            <v>308</v>
          </cell>
          <cell r="B309" t="str">
            <v>2;56-DU_6</v>
          </cell>
          <cell r="C309">
            <v>223</v>
          </cell>
          <cell r="D309" t="str">
            <v>DU 6</v>
          </cell>
          <cell r="E309" t="str">
            <v>A: 23EHP-2x2-0.6HP NP TN; Upgradable to 4x2</v>
          </cell>
          <cell r="F309" t="str">
            <v>Site-01145 (non-261)</v>
          </cell>
          <cell r="G309" t="str">
            <v>S06°12'36.9</v>
          </cell>
          <cell r="H309" t="str">
            <v>106°47'45.0</v>
          </cell>
          <cell r="I309" t="str">
            <v>Gedung DPR / MPR</v>
          </cell>
          <cell r="J309" t="str">
            <v>S06°12'31.6</v>
          </cell>
          <cell r="K309" t="str">
            <v>106°48'03.5</v>
          </cell>
          <cell r="L309" t="str">
            <v>0.6 km]</v>
          </cell>
          <cell r="M309" t="str">
            <v>Untitled</v>
          </cell>
          <cell r="N309" t="str">
            <v>&lt;None&gt;</v>
          </cell>
          <cell r="P309" t="str">
            <v>From 204 &amp; 28 Links</v>
          </cell>
        </row>
        <row r="310">
          <cell r="A310">
            <v>309</v>
          </cell>
          <cell r="B310" t="str">
            <v>4;38-DU_6-DU_6</v>
          </cell>
          <cell r="C310">
            <v>224</v>
          </cell>
          <cell r="D310" t="str">
            <v>DU 6</v>
          </cell>
          <cell r="E310" t="str">
            <v>G: 23EHP-4x2-0.6HP NP TN; Upgradable to 8x2</v>
          </cell>
          <cell r="F310" t="str">
            <v>Site-00099</v>
          </cell>
          <cell r="G310" t="str">
            <v>S06°11'39.5</v>
          </cell>
          <cell r="H310" t="str">
            <v>106°48'14.1</v>
          </cell>
          <cell r="I310" t="str">
            <v>Site-01175</v>
          </cell>
          <cell r="J310" t="str">
            <v>S06°11'42.1</v>
          </cell>
          <cell r="K310" t="str">
            <v>106°47'52.8</v>
          </cell>
          <cell r="L310" t="str">
            <v>0.7 km]</v>
          </cell>
          <cell r="M310" t="str">
            <v>Untitled</v>
          </cell>
          <cell r="N310" t="str">
            <v>&lt;None&gt;</v>
          </cell>
          <cell r="P310" t="str">
            <v>From 204 &amp; 28 Links</v>
          </cell>
        </row>
        <row r="311">
          <cell r="A311">
            <v>310</v>
          </cell>
          <cell r="B311" t="str">
            <v>4;33-DU_6</v>
          </cell>
          <cell r="C311">
            <v>225</v>
          </cell>
          <cell r="D311" t="str">
            <v>DU 6</v>
          </cell>
          <cell r="E311" t="str">
            <v>G: 23EHP-4x2-0.6HP NP TN; Upgradable to 8x2</v>
          </cell>
          <cell r="F311" t="str">
            <v>Site-00111</v>
          </cell>
          <cell r="G311" t="str">
            <v>S06°12'00.0</v>
          </cell>
          <cell r="H311" t="str">
            <v>106°48'52.6</v>
          </cell>
          <cell r="I311" t="str">
            <v>Site-00110</v>
          </cell>
          <cell r="J311" t="str">
            <v>S06°11'47.3</v>
          </cell>
          <cell r="K311" t="str">
            <v>106°49'07.4</v>
          </cell>
          <cell r="L311" t="str">
            <v>0.6 km]</v>
          </cell>
          <cell r="M311" t="str">
            <v>Untitled</v>
          </cell>
          <cell r="N311" t="str">
            <v>&lt;None&gt;</v>
          </cell>
          <cell r="P311" t="str">
            <v>From 204 &amp; 28 Links</v>
          </cell>
        </row>
        <row r="312">
          <cell r="A312">
            <v>311</v>
          </cell>
          <cell r="B312" t="str">
            <v>4;39-DU_6</v>
          </cell>
          <cell r="C312">
            <v>226</v>
          </cell>
          <cell r="D312" t="str">
            <v>DU 6</v>
          </cell>
          <cell r="E312" t="str">
            <v>G: 23EHP-4x2-0.6HP NP TN; Upgradable to 8x2</v>
          </cell>
          <cell r="F312" t="str">
            <v>Site-00112</v>
          </cell>
          <cell r="G312" t="str">
            <v>S06°12'04.9</v>
          </cell>
          <cell r="H312" t="str">
            <v>106°48'23.5</v>
          </cell>
          <cell r="I312" t="str">
            <v>Site-00099</v>
          </cell>
          <cell r="J312" t="str">
            <v>S06°11'39.5</v>
          </cell>
          <cell r="K312" t="str">
            <v>106°48'14.1</v>
          </cell>
          <cell r="L312" t="str">
            <v>0.8 km]</v>
          </cell>
          <cell r="M312" t="str">
            <v>Untitled</v>
          </cell>
          <cell r="N312" t="str">
            <v>&lt;None&gt;</v>
          </cell>
          <cell r="P312" t="str">
            <v>From 204 &amp; 28 Links</v>
          </cell>
        </row>
        <row r="313">
          <cell r="A313">
            <v>312</v>
          </cell>
          <cell r="B313" t="str">
            <v>4;31-DU_6</v>
          </cell>
          <cell r="C313">
            <v>227</v>
          </cell>
          <cell r="D313" t="str">
            <v>DU 6</v>
          </cell>
          <cell r="E313" t="str">
            <v>G: 23EHP-4x2-0.6HP NP TN; Upgradable to 8x2</v>
          </cell>
          <cell r="F313" t="str">
            <v>Site-00544</v>
          </cell>
          <cell r="G313" t="str">
            <v>S06°12'40.5</v>
          </cell>
          <cell r="H313" t="str">
            <v>106°48'58.5</v>
          </cell>
          <cell r="I313" t="str">
            <v>Site-00118</v>
          </cell>
          <cell r="J313" t="str">
            <v>S06°12'31.1</v>
          </cell>
          <cell r="K313" t="str">
            <v>106°48'40.3</v>
          </cell>
          <cell r="L313" t="str">
            <v>0.6 km]</v>
          </cell>
          <cell r="M313" t="str">
            <v>Untitled</v>
          </cell>
          <cell r="N313" t="str">
            <v>&lt;None&gt;</v>
          </cell>
          <cell r="P313" t="str">
            <v>From 204 &amp; 28 Links</v>
          </cell>
        </row>
        <row r="314">
          <cell r="A314">
            <v>313</v>
          </cell>
          <cell r="B314" t="str">
            <v>4;30-DU_6</v>
          </cell>
          <cell r="C314">
            <v>228</v>
          </cell>
          <cell r="D314" t="str">
            <v>DU 6</v>
          </cell>
          <cell r="E314" t="str">
            <v>G: 23EHP-4x2-0.6HP NP TN; Upgradable to 8x2</v>
          </cell>
          <cell r="F314" t="str">
            <v>Site-00582</v>
          </cell>
          <cell r="G314" t="str">
            <v>S06°12'47.1</v>
          </cell>
          <cell r="H314" t="str">
            <v>106°48'40.3</v>
          </cell>
          <cell r="I314" t="str">
            <v>Site-00118</v>
          </cell>
          <cell r="J314" t="str">
            <v>S06°12'31.1</v>
          </cell>
          <cell r="K314" t="str">
            <v>106°48'40.3</v>
          </cell>
          <cell r="L314" t="str">
            <v>0.5 km]</v>
          </cell>
          <cell r="M314" t="str">
            <v>Untitled</v>
          </cell>
          <cell r="N314" t="str">
            <v>&lt;None&gt;</v>
          </cell>
          <cell r="P314" t="str">
            <v>From 204 &amp; 28 Links</v>
          </cell>
        </row>
        <row r="315">
          <cell r="A315">
            <v>314</v>
          </cell>
          <cell r="B315" t="str">
            <v>6;20-DU_6</v>
          </cell>
          <cell r="C315">
            <v>229</v>
          </cell>
          <cell r="D315" t="str">
            <v>DU 6</v>
          </cell>
          <cell r="E315" t="str">
            <v>L: 15EHP-8x2-0.6HP HS TN; Upgradable to 16x2</v>
          </cell>
          <cell r="F315" t="str">
            <v>JDC (non-200)</v>
          </cell>
          <cell r="G315" t="str">
            <v>S06°12'07.2</v>
          </cell>
          <cell r="H315" t="str">
            <v>106°48'01.4</v>
          </cell>
          <cell r="I315" t="str">
            <v>Site-00580</v>
          </cell>
          <cell r="J315" t="str">
            <v>S06°11'56.4</v>
          </cell>
          <cell r="K315" t="str">
            <v>106°48'07.3</v>
          </cell>
          <cell r="L315" t="str">
            <v>0.4 km]</v>
          </cell>
          <cell r="M315" t="str">
            <v>Untitled</v>
          </cell>
          <cell r="N315" t="str">
            <v>&lt;None&gt;</v>
          </cell>
          <cell r="P315" t="str">
            <v>From 204 &amp; 28 Links</v>
          </cell>
        </row>
        <row r="316">
          <cell r="A316">
            <v>315</v>
          </cell>
          <cell r="B316" t="str">
            <v>6;16-DU_6</v>
          </cell>
          <cell r="C316">
            <v>230</v>
          </cell>
          <cell r="D316" t="str">
            <v>DU 6</v>
          </cell>
          <cell r="E316" t="str">
            <v>L: 15EHP-8x2-0.6HP HS TN; Upgradable to 16x2</v>
          </cell>
          <cell r="F316" t="str">
            <v>Menara Batavia (non-261)</v>
          </cell>
          <cell r="G316" t="str">
            <v>S06°12'36.7</v>
          </cell>
          <cell r="H316" t="str">
            <v>106°49'00.1</v>
          </cell>
          <cell r="I316" t="str">
            <v>Site-00581</v>
          </cell>
          <cell r="J316" t="str">
            <v>S06°12'14.2</v>
          </cell>
          <cell r="K316" t="str">
            <v>106°48'40.6</v>
          </cell>
          <cell r="L316" t="str">
            <v>0.9 km]</v>
          </cell>
          <cell r="M316" t="str">
            <v>Untitled</v>
          </cell>
          <cell r="N316" t="str">
            <v>&lt;None&gt;</v>
          </cell>
          <cell r="P316" t="str">
            <v>From 204 &amp; 28 Links</v>
          </cell>
        </row>
        <row r="317">
          <cell r="A317">
            <v>316</v>
          </cell>
          <cell r="B317" t="str">
            <v>6;17-DU_6</v>
          </cell>
          <cell r="C317">
            <v>231</v>
          </cell>
          <cell r="D317" t="str">
            <v>DU 6</v>
          </cell>
          <cell r="E317" t="str">
            <v>L: 15EHP-8x2-0.6HP HS TN; Upgradable to 16x2</v>
          </cell>
          <cell r="F317" t="str">
            <v>Site-00105</v>
          </cell>
          <cell r="G317" t="str">
            <v>S06°11'50.6</v>
          </cell>
          <cell r="H317" t="str">
            <v>106°48'31.2</v>
          </cell>
          <cell r="I317" t="str">
            <v>Ascott Apt (non-261)</v>
          </cell>
          <cell r="J317" t="str">
            <v>S06°11'40.6</v>
          </cell>
          <cell r="K317" t="str">
            <v>106°49'09.7</v>
          </cell>
          <cell r="L317" t="str">
            <v>1.2 km]</v>
          </cell>
          <cell r="M317" t="str">
            <v>Untitled</v>
          </cell>
          <cell r="N317" t="str">
            <v>&lt;None&gt;</v>
          </cell>
          <cell r="P317" t="str">
            <v>From 204 &amp; 28 Links</v>
          </cell>
        </row>
        <row r="318">
          <cell r="A318">
            <v>317</v>
          </cell>
          <cell r="B318" t="str">
            <v>10;6 DU-6</v>
          </cell>
          <cell r="C318">
            <v>232</v>
          </cell>
          <cell r="D318" t="str">
            <v>DU 6</v>
          </cell>
          <cell r="E318" t="str">
            <v>O: 23EHP-16x2-0.6HP HS TN</v>
          </cell>
          <cell r="F318" t="str">
            <v>Site-00093</v>
          </cell>
          <cell r="G318" t="str">
            <v>S06°11'21.9</v>
          </cell>
          <cell r="H318" t="str">
            <v>106°47'57.9</v>
          </cell>
          <cell r="I318" t="str">
            <v>Site-01539 (non-261)</v>
          </cell>
          <cell r="J318" t="str">
            <v>S06°11'11.2</v>
          </cell>
          <cell r="K318" t="str">
            <v>106°47'44.7</v>
          </cell>
          <cell r="L318" t="str">
            <v>0.5 km]</v>
          </cell>
          <cell r="M318" t="str">
            <v>Untitled</v>
          </cell>
          <cell r="N318" t="str">
            <v>&lt;None&gt;</v>
          </cell>
          <cell r="P318" t="str">
            <v>From 204 &amp; 28 Links</v>
          </cell>
        </row>
        <row r="319">
          <cell r="A319">
            <v>318</v>
          </cell>
          <cell r="B319" t="str">
            <v>10;15-DU_6</v>
          </cell>
          <cell r="C319">
            <v>233</v>
          </cell>
          <cell r="D319" t="str">
            <v>DU 6</v>
          </cell>
          <cell r="E319" t="str">
            <v>O: 23EHP-16x2-0.6HP HS TN</v>
          </cell>
          <cell r="F319" t="str">
            <v>Site-00111</v>
          </cell>
          <cell r="G319" t="str">
            <v>S06°12'00.0</v>
          </cell>
          <cell r="H319" t="str">
            <v>106°48'52.6</v>
          </cell>
          <cell r="I319" t="str">
            <v>Site-00105</v>
          </cell>
          <cell r="J319" t="str">
            <v>S06°11'50.6</v>
          </cell>
          <cell r="K319" t="str">
            <v>106°48'31.2</v>
          </cell>
          <cell r="L319" t="str">
            <v>0.7 km]</v>
          </cell>
          <cell r="M319" t="str">
            <v>Untitled</v>
          </cell>
          <cell r="N319" t="str">
            <v>&lt;None&gt;</v>
          </cell>
          <cell r="P319" t="str">
            <v>From 204 &amp; 28 Links</v>
          </cell>
        </row>
        <row r="320">
          <cell r="A320">
            <v>319</v>
          </cell>
          <cell r="B320" t="str">
            <v>10;14-DU_6</v>
          </cell>
          <cell r="C320">
            <v>234</v>
          </cell>
          <cell r="D320" t="str">
            <v>DU 6</v>
          </cell>
          <cell r="E320" t="str">
            <v>O: 23EHP-16x2-0.6HP HS TN</v>
          </cell>
          <cell r="F320" t="str">
            <v>Site-00118</v>
          </cell>
          <cell r="G320" t="str">
            <v>S06°12'31.1</v>
          </cell>
          <cell r="H320" t="str">
            <v>106°48'40.3</v>
          </cell>
          <cell r="I320" t="str">
            <v>Site-00581</v>
          </cell>
          <cell r="J320" t="str">
            <v>S06°12'14.2</v>
          </cell>
          <cell r="K320" t="str">
            <v>106°48'40.6</v>
          </cell>
          <cell r="L320" t="str">
            <v>0.5 km]</v>
          </cell>
          <cell r="M320" t="str">
            <v>Untitled</v>
          </cell>
          <cell r="N320" t="str">
            <v>&lt;None&gt;</v>
          </cell>
          <cell r="P320" t="str">
            <v>From 204 &amp; 28 Links</v>
          </cell>
        </row>
        <row r="321">
          <cell r="A321">
            <v>320</v>
          </cell>
          <cell r="B321" t="str">
            <v>10;18-DU_6</v>
          </cell>
          <cell r="C321">
            <v>235</v>
          </cell>
          <cell r="D321" t="str">
            <v>DU 6</v>
          </cell>
          <cell r="E321" t="str">
            <v>O: 23EHP-16x2-0.6HP HS TN</v>
          </cell>
          <cell r="F321" t="str">
            <v>Site-00580</v>
          </cell>
          <cell r="G321" t="str">
            <v>S06°11'56.4</v>
          </cell>
          <cell r="H321" t="str">
            <v>106°48'07.3</v>
          </cell>
          <cell r="I321" t="str">
            <v>Site-00099</v>
          </cell>
          <cell r="J321" t="str">
            <v>S06°11'39.5</v>
          </cell>
          <cell r="K321" t="str">
            <v>106°48'14.1</v>
          </cell>
          <cell r="L321" t="str">
            <v>0.6 km]</v>
          </cell>
          <cell r="M321" t="str">
            <v>Untitled</v>
          </cell>
          <cell r="N321" t="str">
            <v>&lt;None&gt;</v>
          </cell>
          <cell r="P321" t="str">
            <v>From 204 &amp; 28 Links</v>
          </cell>
        </row>
        <row r="322">
          <cell r="A322">
            <v>321</v>
          </cell>
          <cell r="B322" t="str">
            <v>63;23-DU_6</v>
          </cell>
          <cell r="C322">
            <v>236</v>
          </cell>
          <cell r="D322" t="str">
            <v>DU 6</v>
          </cell>
          <cell r="E322" t="str">
            <v xml:space="preserve">R: 13EHC-63x2-0.6HP NP; Ant Dual Polarized </v>
          </cell>
          <cell r="F322" t="str">
            <v>Site-00581</v>
          </cell>
          <cell r="G322" t="str">
            <v>S06°12'14.2</v>
          </cell>
          <cell r="H322" t="str">
            <v>106°48'40.6</v>
          </cell>
          <cell r="I322" t="str">
            <v>Site-00105</v>
          </cell>
          <cell r="J322" t="str">
            <v>S06°11'50.6</v>
          </cell>
          <cell r="K322" t="str">
            <v>106°48'31.2</v>
          </cell>
          <cell r="L322" t="str">
            <v>0.8 km]</v>
          </cell>
          <cell r="M322" t="str">
            <v>Untitled</v>
          </cell>
          <cell r="N322" t="str">
            <v>&lt;None&gt;</v>
          </cell>
          <cell r="P322" t="str">
            <v>From 204 &amp; 28 Links</v>
          </cell>
        </row>
        <row r="323">
          <cell r="A323">
            <v>322</v>
          </cell>
          <cell r="B323" t="str">
            <v>63;24_DU6</v>
          </cell>
          <cell r="C323">
            <v>237</v>
          </cell>
          <cell r="D323" t="str">
            <v>DU 6</v>
          </cell>
          <cell r="E323" t="str">
            <v xml:space="preserve">S: 13EHC-63x2-1.2HP NP ; Ant Dual Polarized  </v>
          </cell>
          <cell r="F323" t="str">
            <v>Menara Peninsula (non-261)</v>
          </cell>
          <cell r="G323" t="str">
            <v>S06°11'24.8</v>
          </cell>
          <cell r="H323" t="str">
            <v>106°47'51.7</v>
          </cell>
          <cell r="I323" t="str">
            <v>Site-00580</v>
          </cell>
          <cell r="J323" t="str">
            <v>S06°11'56.4</v>
          </cell>
          <cell r="K323" t="str">
            <v>106°48'07.3</v>
          </cell>
          <cell r="L323" t="str">
            <v>1.1 km]</v>
          </cell>
          <cell r="M323" t="str">
            <v>Untitled</v>
          </cell>
          <cell r="N323" t="str">
            <v>&lt;None&gt;</v>
          </cell>
          <cell r="P323" t="str">
            <v>From 204 &amp; 28 Links</v>
          </cell>
        </row>
        <row r="324">
          <cell r="A324">
            <v>323</v>
          </cell>
          <cell r="B324" t="str">
            <v>63;53-DU_6</v>
          </cell>
          <cell r="C324">
            <v>238</v>
          </cell>
          <cell r="D324" t="str">
            <v>DU 6</v>
          </cell>
          <cell r="E324" t="str">
            <v xml:space="preserve">S: 13EHC-63x2-1.2HP NP ; Ant Dual Polarized  </v>
          </cell>
          <cell r="F324" t="str">
            <v>Site-00105</v>
          </cell>
          <cell r="G324" t="str">
            <v>S06°11'50.6</v>
          </cell>
          <cell r="H324" t="str">
            <v>106°48'31.2</v>
          </cell>
          <cell r="I324" t="str">
            <v>Menara Peninsula (non-261)</v>
          </cell>
          <cell r="J324" t="str">
            <v>S06°11'24.8</v>
          </cell>
          <cell r="K324" t="str">
            <v>106°47'51.7</v>
          </cell>
          <cell r="L324" t="str">
            <v>1.4 km]</v>
          </cell>
          <cell r="M324" t="str">
            <v>Untitled</v>
          </cell>
          <cell r="N324" t="str">
            <v>&lt;None&gt;</v>
          </cell>
          <cell r="P324" t="str">
            <v>From 204 &amp; 28 Links</v>
          </cell>
        </row>
        <row r="325">
          <cell r="A325">
            <v>324</v>
          </cell>
          <cell r="B325" t="str">
            <v>63;22-DU_6</v>
          </cell>
          <cell r="C325">
            <v>239</v>
          </cell>
          <cell r="D325" t="str">
            <v>DU 6</v>
          </cell>
          <cell r="E325" t="str">
            <v xml:space="preserve">S: 13EHC-63x2-1.2HP NP ; Ant Dual Polarized  </v>
          </cell>
          <cell r="F325" t="str">
            <v>Site-00581</v>
          </cell>
          <cell r="G325" t="str">
            <v>S06°12'14.2</v>
          </cell>
          <cell r="H325" t="str">
            <v>106°48'40.6</v>
          </cell>
          <cell r="I325" t="str">
            <v>Site-00580</v>
          </cell>
          <cell r="J325" t="str">
            <v>S06°11'56.4</v>
          </cell>
          <cell r="K325" t="str">
            <v>106°48'07.3</v>
          </cell>
          <cell r="L325" t="str">
            <v>1.2 km]</v>
          </cell>
          <cell r="M325" t="str">
            <v>Untitled</v>
          </cell>
          <cell r="N325" t="str">
            <v>&lt;None&gt;</v>
          </cell>
          <cell r="P325" t="str">
            <v>From 204 &amp; 28 Links</v>
          </cell>
        </row>
        <row r="326">
          <cell r="A326">
            <v>325</v>
          </cell>
          <cell r="D326" t="str">
            <v>DU 6</v>
          </cell>
          <cell r="E326" t="str">
            <v>J: 7EHP-4x2-0.6HP NP TN; Upgradable to 8x2</v>
          </cell>
          <cell r="F326" t="str">
            <v>Spare</v>
          </cell>
          <cell r="O326" t="str">
            <v>Spare</v>
          </cell>
        </row>
        <row r="327">
          <cell r="A327">
            <v>326</v>
          </cell>
          <cell r="D327" t="str">
            <v>DU 6</v>
          </cell>
          <cell r="E327" t="str">
            <v>J: 7EHP-4x2-0.6HP NP TN; Upgradable to 8x2</v>
          </cell>
          <cell r="F327" t="str">
            <v>Spare</v>
          </cell>
          <cell r="O327" t="str">
            <v>Spare</v>
          </cell>
        </row>
        <row r="328">
          <cell r="A328">
            <v>327</v>
          </cell>
          <cell r="D328" t="str">
            <v>DU 6</v>
          </cell>
          <cell r="E328" t="str">
            <v>N: 7EHP-8x2-0.6HP HS TN; Upgradable to 16x2</v>
          </cell>
          <cell r="F328" t="str">
            <v>Spare</v>
          </cell>
          <cell r="O328" t="str">
            <v>Spare</v>
          </cell>
        </row>
        <row r="329">
          <cell r="A329">
            <v>328</v>
          </cell>
          <cell r="D329" t="str">
            <v>DU 6</v>
          </cell>
          <cell r="E329" t="str">
            <v>N: 7EHP-8x2-0.6HP HS TN; Upgradable to 16x2</v>
          </cell>
          <cell r="F329" t="str">
            <v>Spare</v>
          </cell>
          <cell r="O329" t="str">
            <v>Spare</v>
          </cell>
        </row>
        <row r="330">
          <cell r="A330">
            <v>329</v>
          </cell>
          <cell r="B330" t="str">
            <v>2;48-DU7a</v>
          </cell>
          <cell r="C330">
            <v>240</v>
          </cell>
          <cell r="D330" t="str">
            <v>DU 7a</v>
          </cell>
          <cell r="E330" t="str">
            <v>A: 23EHP-2x2-0.6HP NP TN; Upgradable to 4x2</v>
          </cell>
          <cell r="F330" t="str">
            <v>Roxy Square</v>
          </cell>
          <cell r="G330" t="str">
            <v>S06°10'00.5</v>
          </cell>
          <cell r="H330" t="str">
            <v>106°47'55.4</v>
          </cell>
          <cell r="I330" t="str">
            <v>Site-00577</v>
          </cell>
          <cell r="J330" t="str">
            <v>S06°09'58.8</v>
          </cell>
          <cell r="K330" t="str">
            <v>106°47'44.2</v>
          </cell>
          <cell r="L330" t="str">
            <v>0.3 km]</v>
          </cell>
          <cell r="M330" t="str">
            <v>Untitled</v>
          </cell>
          <cell r="N330" t="str">
            <v>&lt;None&gt;</v>
          </cell>
          <cell r="P330" t="str">
            <v>From 204 &amp; 28 Links</v>
          </cell>
        </row>
        <row r="331">
          <cell r="A331">
            <v>330</v>
          </cell>
          <cell r="B331" t="str">
            <v>2;21-DU7a</v>
          </cell>
          <cell r="C331">
            <v>241</v>
          </cell>
          <cell r="D331" t="str">
            <v>DU 7a</v>
          </cell>
          <cell r="E331" t="str">
            <v>A: 23EHP-2x2-0.6HP NP TN; Upgradable to 4x2</v>
          </cell>
          <cell r="F331" t="str">
            <v>Site-00064</v>
          </cell>
          <cell r="G331" t="str">
            <v>S06°10'22.8</v>
          </cell>
          <cell r="H331" t="str">
            <v>106°46'56.5</v>
          </cell>
          <cell r="I331" t="str">
            <v>Site-00988 (non-261)</v>
          </cell>
          <cell r="J331" t="str">
            <v>S06°10'20.0</v>
          </cell>
          <cell r="K331" t="str">
            <v>106°46'31.3</v>
          </cell>
          <cell r="L331" t="str">
            <v>0.8 km]</v>
          </cell>
          <cell r="M331" t="str">
            <v>Untitled</v>
          </cell>
          <cell r="N331" t="str">
            <v>&lt;None&gt;</v>
          </cell>
          <cell r="P331" t="str">
            <v>From 204 &amp; 28 Links</v>
          </cell>
        </row>
        <row r="332">
          <cell r="A332">
            <v>331</v>
          </cell>
          <cell r="B332" t="str">
            <v>2;119-DU7a</v>
          </cell>
          <cell r="C332">
            <v>242</v>
          </cell>
          <cell r="D332" t="str">
            <v>DU 7a</v>
          </cell>
          <cell r="E332" t="str">
            <v>A: 23EHP-2x2-0.6HP NP TN; Upgradable to 4x2</v>
          </cell>
          <cell r="F332" t="str">
            <v>Site-00072</v>
          </cell>
          <cell r="G332" t="str">
            <v>S06°10'20.3</v>
          </cell>
          <cell r="H332" t="str">
            <v>106°47'27.9</v>
          </cell>
          <cell r="I332" t="str">
            <v>Site-00081</v>
          </cell>
          <cell r="J332" t="str">
            <v>S06°10'44.1</v>
          </cell>
          <cell r="K332" t="str">
            <v>106°47'16.5</v>
          </cell>
          <cell r="L332" t="str">
            <v>0.8 km]</v>
          </cell>
          <cell r="M332" t="str">
            <v>Untitled</v>
          </cell>
          <cell r="N332" t="str">
            <v>&lt;None&gt;</v>
          </cell>
          <cell r="P332" t="str">
            <v>From 204 &amp; 28 Links</v>
          </cell>
        </row>
        <row r="333">
          <cell r="A333">
            <v>332</v>
          </cell>
          <cell r="B333" t="str">
            <v>2;112-DU7a</v>
          </cell>
          <cell r="C333">
            <v>243</v>
          </cell>
          <cell r="D333" t="str">
            <v>DU 7a</v>
          </cell>
          <cell r="E333" t="str">
            <v>A: 23EHP-2x2-0.6HP NP TN; Upgradable to 4x2</v>
          </cell>
          <cell r="F333" t="str">
            <v>Site-00078</v>
          </cell>
          <cell r="G333" t="str">
            <v>S06°10'15.2</v>
          </cell>
          <cell r="H333" t="str">
            <v>106°48'40.1</v>
          </cell>
          <cell r="I333" t="str">
            <v>Site-00570</v>
          </cell>
          <cell r="J333" t="str">
            <v>S06°10'02.7</v>
          </cell>
          <cell r="K333" t="str">
            <v>106°48'45.2</v>
          </cell>
          <cell r="L333" t="str">
            <v>0.4 km]</v>
          </cell>
          <cell r="M333" t="str">
            <v>Untitled</v>
          </cell>
          <cell r="N333" t="str">
            <v>&lt;None&gt;</v>
          </cell>
          <cell r="P333" t="str">
            <v>From 204 &amp; 28 Links</v>
          </cell>
        </row>
        <row r="334">
          <cell r="A334">
            <v>333</v>
          </cell>
          <cell r="B334" t="str">
            <v>2;111-DU7a</v>
          </cell>
          <cell r="C334">
            <v>244</v>
          </cell>
          <cell r="D334" t="str">
            <v>DU 7a</v>
          </cell>
          <cell r="E334" t="str">
            <v>A: 23EHP-2x2-0.6HP NP TN; Upgradable to 4x2</v>
          </cell>
          <cell r="F334" t="str">
            <v>Site-00080</v>
          </cell>
          <cell r="G334" t="str">
            <v>S06°10'32.9</v>
          </cell>
          <cell r="H334" t="str">
            <v>106°48'09.7</v>
          </cell>
          <cell r="I334" t="str">
            <v>Site-00082</v>
          </cell>
          <cell r="J334" t="str">
            <v>S06°10'43.0</v>
          </cell>
          <cell r="K334" t="str">
            <v>106°47'53.1</v>
          </cell>
          <cell r="L334" t="str">
            <v>0.6 km]</v>
          </cell>
          <cell r="M334" t="str">
            <v>Untitled</v>
          </cell>
          <cell r="N334" t="str">
            <v>&lt;None&gt;</v>
          </cell>
          <cell r="P334" t="str">
            <v>From 204 &amp; 28 Links</v>
          </cell>
        </row>
        <row r="335">
          <cell r="A335">
            <v>334</v>
          </cell>
          <cell r="B335" t="str">
            <v>2;22-DU7a</v>
          </cell>
          <cell r="C335">
            <v>245</v>
          </cell>
          <cell r="D335" t="str">
            <v>DU 7a</v>
          </cell>
          <cell r="E335" t="str">
            <v>A: 23EHP-2x2-0.6HP NP TN; Upgradable to 4x2</v>
          </cell>
          <cell r="F335" t="str">
            <v>Site-00083</v>
          </cell>
          <cell r="G335" t="str">
            <v>S06°10'54.1</v>
          </cell>
          <cell r="H335" t="str">
            <v>106°46'58.1</v>
          </cell>
          <cell r="I335" t="str">
            <v>Site-00488</v>
          </cell>
          <cell r="J335" t="str">
            <v>S06°10'37.4</v>
          </cell>
          <cell r="K335" t="str">
            <v>106°46'59.4</v>
          </cell>
          <cell r="L335" t="str">
            <v>0.5 km]</v>
          </cell>
          <cell r="M335" t="str">
            <v>Untitled</v>
          </cell>
          <cell r="N335" t="str">
            <v>&lt;None&gt;</v>
          </cell>
          <cell r="P335" t="str">
            <v>From 204 &amp; 28 Links</v>
          </cell>
        </row>
        <row r="336">
          <cell r="A336">
            <v>335</v>
          </cell>
          <cell r="B336" t="str">
            <v>2;109-DU7a</v>
          </cell>
          <cell r="C336">
            <v>246</v>
          </cell>
          <cell r="D336" t="str">
            <v>DU 7a</v>
          </cell>
          <cell r="E336" t="str">
            <v>A: 23EHP-2x2-0.6HP NP TN; Upgradable to 4x2</v>
          </cell>
          <cell r="F336" t="str">
            <v>Site-00489</v>
          </cell>
          <cell r="G336" t="str">
            <v>S06°10'27.1</v>
          </cell>
          <cell r="H336" t="str">
            <v>106°48'56.0</v>
          </cell>
          <cell r="I336" t="str">
            <v>Site-00087</v>
          </cell>
          <cell r="J336" t="str">
            <v>S06°10'12.0</v>
          </cell>
          <cell r="K336" t="str">
            <v>106°49'01.3</v>
          </cell>
          <cell r="L336" t="str">
            <v>0.5 km]</v>
          </cell>
          <cell r="M336" t="str">
            <v>Untitled</v>
          </cell>
          <cell r="N336" t="str">
            <v>&lt;None&gt;</v>
          </cell>
          <cell r="P336" t="str">
            <v>From 204 &amp; 28 Links</v>
          </cell>
        </row>
        <row r="337">
          <cell r="A337">
            <v>336</v>
          </cell>
          <cell r="B337" t="str">
            <v>2;114-DU7a</v>
          </cell>
          <cell r="C337">
            <v>247</v>
          </cell>
          <cell r="D337" t="str">
            <v>DU 7a</v>
          </cell>
          <cell r="E337" t="str">
            <v>A: 23EHP-2x2-0.6HP NP TN; Upgradable to 4x2</v>
          </cell>
          <cell r="F337" t="str">
            <v>Site-00569</v>
          </cell>
          <cell r="G337" t="str">
            <v>S06°10'08.9</v>
          </cell>
          <cell r="H337" t="str">
            <v>106°48'14.6</v>
          </cell>
          <cell r="I337" t="str">
            <v>ITC Roxy</v>
          </cell>
          <cell r="J337" t="str">
            <v>S06°09'59.1</v>
          </cell>
          <cell r="K337" t="str">
            <v>106°48'08.0</v>
          </cell>
          <cell r="L337" t="str">
            <v>0.4 km]</v>
          </cell>
          <cell r="M337" t="str">
            <v>Untitled</v>
          </cell>
          <cell r="N337" t="str">
            <v>&lt;None&gt;</v>
          </cell>
          <cell r="P337" t="str">
            <v>From 204 &amp; 28 Links</v>
          </cell>
        </row>
        <row r="338">
          <cell r="A338">
            <v>337</v>
          </cell>
          <cell r="B338" t="str">
            <v>2;120-DU7a</v>
          </cell>
          <cell r="C338">
            <v>248</v>
          </cell>
          <cell r="D338" t="str">
            <v>DU 7a</v>
          </cell>
          <cell r="E338" t="str">
            <v>A: 23EHP-2x2-0.6HP NP TN; Upgradable to 4x2</v>
          </cell>
          <cell r="F338" t="str">
            <v>Site-00578</v>
          </cell>
          <cell r="G338" t="str">
            <v>S06°10'32.7</v>
          </cell>
          <cell r="H338" t="str">
            <v>106°47'28.3</v>
          </cell>
          <cell r="I338" t="str">
            <v>Site-00072</v>
          </cell>
          <cell r="J338" t="str">
            <v>S06°10'20.3</v>
          </cell>
          <cell r="K338" t="str">
            <v>106°47'27.9</v>
          </cell>
          <cell r="L338" t="str">
            <v>0.4 km]</v>
          </cell>
          <cell r="M338" t="str">
            <v>Untitled</v>
          </cell>
          <cell r="N338" t="str">
            <v>&lt;None&gt;</v>
          </cell>
          <cell r="P338" t="str">
            <v>From 204 &amp; 28 Links</v>
          </cell>
        </row>
        <row r="339">
          <cell r="A339">
            <v>338</v>
          </cell>
          <cell r="B339" t="str">
            <v>2;118-DU7a</v>
          </cell>
          <cell r="C339">
            <v>249</v>
          </cell>
          <cell r="D339" t="str">
            <v>DU 7a</v>
          </cell>
          <cell r="E339" t="str">
            <v>A: 23EHP-2x2-0.6HP NP TN; Upgradable to 4x2</v>
          </cell>
          <cell r="F339" t="str">
            <v>Sucofindo (non-261)</v>
          </cell>
          <cell r="G339" t="str">
            <v>S06°10'38.6</v>
          </cell>
          <cell r="H339" t="str">
            <v>106°47'43.3</v>
          </cell>
          <cell r="I339" t="str">
            <v>Mall Taman Anggrek</v>
          </cell>
          <cell r="J339" t="str">
            <v>S06°10'38.2</v>
          </cell>
          <cell r="K339" t="str">
            <v>106°47'35.0</v>
          </cell>
          <cell r="L339" t="str">
            <v>0.3 km]</v>
          </cell>
          <cell r="M339" t="str">
            <v>Untitled</v>
          </cell>
          <cell r="N339" t="str">
            <v>&lt;None&gt;</v>
          </cell>
          <cell r="P339" t="str">
            <v>From 204 &amp; 28 Links</v>
          </cell>
        </row>
        <row r="340">
          <cell r="A340">
            <v>339</v>
          </cell>
          <cell r="B340" t="str">
            <v>4;48-DU7a</v>
          </cell>
          <cell r="C340">
            <v>250</v>
          </cell>
          <cell r="D340" t="str">
            <v>DU 7a</v>
          </cell>
          <cell r="E340" t="str">
            <v>G: 23EHP-4x2-0.6HP NP TN; Upgradable to 8x2</v>
          </cell>
          <cell r="F340" t="str">
            <v>Site-00062</v>
          </cell>
          <cell r="G340" t="str">
            <v>S06°09'59.2</v>
          </cell>
          <cell r="H340" t="str">
            <v>106°47'58.6</v>
          </cell>
          <cell r="I340" t="str">
            <v>Site-00577</v>
          </cell>
          <cell r="J340" t="str">
            <v>S06°09'58.8</v>
          </cell>
          <cell r="K340" t="str">
            <v>106°47'44.2</v>
          </cell>
          <cell r="L340" t="str">
            <v>0.4 km]</v>
          </cell>
          <cell r="M340" t="str">
            <v>Untitled</v>
          </cell>
          <cell r="N340" t="str">
            <v>&lt;None&gt;</v>
          </cell>
          <cell r="P340" t="str">
            <v>From 204 &amp; 28 Links</v>
          </cell>
        </row>
        <row r="341">
          <cell r="A341">
            <v>340</v>
          </cell>
          <cell r="B341" t="str">
            <v>4;10-DU7a</v>
          </cell>
          <cell r="C341">
            <v>251</v>
          </cell>
          <cell r="D341" t="str">
            <v>DU 7a</v>
          </cell>
          <cell r="E341" t="str">
            <v>G: 23EHP-4x2-0.6HP NP TN; Upgradable to 8x2</v>
          </cell>
          <cell r="F341" t="str">
            <v>Site-00083</v>
          </cell>
          <cell r="G341" t="str">
            <v>S06°10'54.1</v>
          </cell>
          <cell r="H341" t="str">
            <v>106°46'58.1</v>
          </cell>
          <cell r="I341" t="str">
            <v>Site-01097 (non-261)</v>
          </cell>
          <cell r="J341" t="str">
            <v>S06°11'24.0</v>
          </cell>
          <cell r="K341" t="str">
            <v>106°47'02.5</v>
          </cell>
          <cell r="L341" t="str">
            <v>0.9 km]</v>
          </cell>
          <cell r="M341" t="str">
            <v>Untitled</v>
          </cell>
          <cell r="N341" t="str">
            <v>&lt;None&gt;</v>
          </cell>
          <cell r="P341" t="str">
            <v>From 204 &amp; 28 Links</v>
          </cell>
        </row>
        <row r="342">
          <cell r="A342">
            <v>341</v>
          </cell>
          <cell r="B342" t="str">
            <v>4;46-DU7a</v>
          </cell>
          <cell r="C342">
            <v>252</v>
          </cell>
          <cell r="D342" t="str">
            <v>DU 7a</v>
          </cell>
          <cell r="E342" t="str">
            <v>G: 23EHP-4x2-0.6HP NP TN; Upgradable to 8x2</v>
          </cell>
          <cell r="F342" t="str">
            <v>Site-00435</v>
          </cell>
          <cell r="G342" t="str">
            <v>S06°10'21.8</v>
          </cell>
          <cell r="H342" t="str">
            <v>106°48'25.5</v>
          </cell>
          <cell r="I342" t="str">
            <v>Site-00080</v>
          </cell>
          <cell r="J342" t="str">
            <v>S06°10'32.9</v>
          </cell>
          <cell r="K342" t="str">
            <v>106°48'09.7</v>
          </cell>
          <cell r="L342" t="str">
            <v>0.6 km]</v>
          </cell>
          <cell r="M342" t="str">
            <v>Untitled</v>
          </cell>
          <cell r="N342" t="str">
            <v>&lt;None&gt;</v>
          </cell>
          <cell r="P342" t="str">
            <v>From 204 &amp; 28 Links</v>
          </cell>
        </row>
        <row r="343">
          <cell r="A343">
            <v>342</v>
          </cell>
          <cell r="B343" t="str">
            <v>4;56-DU7a</v>
          </cell>
          <cell r="C343">
            <v>253</v>
          </cell>
          <cell r="D343" t="str">
            <v>DU 7a</v>
          </cell>
          <cell r="E343" t="str">
            <v>G: 23EHP-4x2-0.6HP NP TN; Upgradable to 8x2</v>
          </cell>
          <cell r="F343" t="str">
            <v>Site-00569</v>
          </cell>
          <cell r="G343" t="str">
            <v>S06°10'08.9</v>
          </cell>
          <cell r="H343" t="str">
            <v>106°48'14.6</v>
          </cell>
          <cell r="I343" t="str">
            <v>Site-00062</v>
          </cell>
          <cell r="J343" t="str">
            <v>S06°09'59.2</v>
          </cell>
          <cell r="K343" t="str">
            <v>106°47'58.6</v>
          </cell>
          <cell r="L343" t="str">
            <v>0.6 km]</v>
          </cell>
          <cell r="M343" t="str">
            <v>Untitled</v>
          </cell>
          <cell r="N343" t="str">
            <v>&lt;None&gt;</v>
          </cell>
          <cell r="P343" t="str">
            <v>From 204 &amp; 28 Links</v>
          </cell>
        </row>
        <row r="344">
          <cell r="A344">
            <v>343</v>
          </cell>
          <cell r="B344" t="str">
            <v>6;24 DU7a</v>
          </cell>
          <cell r="C344">
            <v>254</v>
          </cell>
          <cell r="D344" t="str">
            <v>DU 7a</v>
          </cell>
          <cell r="E344" t="str">
            <v>L: 15EHP-8x2-0.6HP HS TN; Upgradable to 16x2</v>
          </cell>
          <cell r="F344" t="str">
            <v>Site-00072</v>
          </cell>
          <cell r="G344" t="str">
            <v>S06°10'20.3</v>
          </cell>
          <cell r="H344" t="str">
            <v>106°47'27.9</v>
          </cell>
          <cell r="I344" t="str">
            <v>Site-01093 (non-261)</v>
          </cell>
          <cell r="J344" t="str">
            <v>S06°10'04.3</v>
          </cell>
          <cell r="K344" t="str">
            <v>106°47'15.0</v>
          </cell>
          <cell r="L344" t="str">
            <v>0.6 km]</v>
          </cell>
          <cell r="M344" t="str">
            <v>Untitled</v>
          </cell>
          <cell r="N344" t="str">
            <v>&lt;None&gt;</v>
          </cell>
          <cell r="P344" t="str">
            <v>From 204 &amp; 28 Links</v>
          </cell>
        </row>
        <row r="345">
          <cell r="A345">
            <v>344</v>
          </cell>
          <cell r="B345" t="str">
            <v>6;23-DU7a</v>
          </cell>
          <cell r="C345">
            <v>255</v>
          </cell>
          <cell r="D345" t="str">
            <v>DU 7a</v>
          </cell>
          <cell r="E345" t="str">
            <v>L: 15EHP-8x2-0.6HP HS TN; Upgradable to 16x2</v>
          </cell>
          <cell r="F345" t="str">
            <v>Site-00073</v>
          </cell>
          <cell r="G345" t="str">
            <v>S06°10'16.6</v>
          </cell>
          <cell r="H345" t="str">
            <v>106°47'50.1</v>
          </cell>
          <cell r="I345" t="str">
            <v>Sucofindo (non-261)</v>
          </cell>
          <cell r="J345" t="str">
            <v>S06°10'38.6</v>
          </cell>
          <cell r="K345" t="str">
            <v>106°47'43.3</v>
          </cell>
          <cell r="L345" t="str">
            <v>0.7 km]</v>
          </cell>
          <cell r="M345" t="str">
            <v>Untitled</v>
          </cell>
          <cell r="N345" t="str">
            <v>&lt;None&gt;</v>
          </cell>
          <cell r="P345" t="str">
            <v>From 204 &amp; 28 Links</v>
          </cell>
        </row>
        <row r="346">
          <cell r="A346">
            <v>345</v>
          </cell>
          <cell r="B346" t="str">
            <v>6;22-DU7a</v>
          </cell>
          <cell r="C346">
            <v>256</v>
          </cell>
          <cell r="D346" t="str">
            <v>DU 7a</v>
          </cell>
          <cell r="E346" t="str">
            <v>L: 15EHP-8x2-0.6HP HS TN; Upgradable to 16x2</v>
          </cell>
          <cell r="F346" t="str">
            <v>Site-00570</v>
          </cell>
          <cell r="G346" t="str">
            <v>S06°10'02.7</v>
          </cell>
          <cell r="H346" t="str">
            <v>106°48'45.2</v>
          </cell>
          <cell r="I346" t="str">
            <v>Site-00070</v>
          </cell>
          <cell r="J346" t="str">
            <v>S06°09'54.7</v>
          </cell>
          <cell r="K346" t="str">
            <v>106°48'29.9</v>
          </cell>
          <cell r="L346" t="str">
            <v>0.5 km]</v>
          </cell>
          <cell r="M346" t="str">
            <v>Untitled</v>
          </cell>
          <cell r="N346" t="str">
            <v>&lt;None&gt;</v>
          </cell>
          <cell r="P346" t="str">
            <v>From 204 &amp; 28 Links</v>
          </cell>
        </row>
        <row r="347">
          <cell r="A347">
            <v>346</v>
          </cell>
          <cell r="B347" t="str">
            <v>10;24-DU7a</v>
          </cell>
          <cell r="C347">
            <v>257</v>
          </cell>
          <cell r="D347" t="str">
            <v>DU 7a</v>
          </cell>
          <cell r="E347" t="str">
            <v>O: 23EHP-16x2-0.6HP HS TN</v>
          </cell>
          <cell r="F347" t="str">
            <v>Site-00062</v>
          </cell>
          <cell r="G347" t="str">
            <v>S06°09'59.2</v>
          </cell>
          <cell r="H347" t="str">
            <v>106°47'58.6</v>
          </cell>
          <cell r="I347" t="str">
            <v>Site-00073</v>
          </cell>
          <cell r="J347" t="str">
            <v>S06°10'16.6</v>
          </cell>
          <cell r="K347" t="str">
            <v>106°47'50.1</v>
          </cell>
          <cell r="L347" t="str">
            <v>0.6 km]</v>
          </cell>
          <cell r="M347" t="str">
            <v>Untitled</v>
          </cell>
          <cell r="N347" t="str">
            <v>&lt;None&gt;</v>
          </cell>
          <cell r="P347" t="str">
            <v>From 204 &amp; 28 Links</v>
          </cell>
        </row>
        <row r="348">
          <cell r="A348">
            <v>347</v>
          </cell>
          <cell r="B348" t="str">
            <v>10;23-DU7a</v>
          </cell>
          <cell r="C348">
            <v>258</v>
          </cell>
          <cell r="D348" t="str">
            <v>DU 7a</v>
          </cell>
          <cell r="E348" t="str">
            <v>O: 23EHP-16x2-0.6HP HS TN</v>
          </cell>
          <cell r="F348" t="str">
            <v>Site-00435</v>
          </cell>
          <cell r="G348" t="str">
            <v>S06°10'21.8</v>
          </cell>
          <cell r="H348" t="str">
            <v>106°48'25.5</v>
          </cell>
          <cell r="I348" t="str">
            <v>Site-00070</v>
          </cell>
          <cell r="J348" t="str">
            <v>S06°09'54.7</v>
          </cell>
          <cell r="K348" t="str">
            <v>106°48'29.9</v>
          </cell>
          <cell r="L348" t="str">
            <v>0.8 km]</v>
          </cell>
          <cell r="M348" t="str">
            <v>Untitled</v>
          </cell>
          <cell r="N348" t="str">
            <v>&lt;None&gt;</v>
          </cell>
          <cell r="P348" t="str">
            <v>From 204 &amp; 28 Links</v>
          </cell>
        </row>
        <row r="349">
          <cell r="A349">
            <v>348</v>
          </cell>
          <cell r="B349" t="str">
            <v>10;25-DU7a</v>
          </cell>
          <cell r="C349">
            <v>259</v>
          </cell>
          <cell r="D349" t="str">
            <v>DU 7a</v>
          </cell>
          <cell r="E349" t="str">
            <v>O: 23EHP-16x2-0.6HP HS TN</v>
          </cell>
          <cell r="F349" t="str">
            <v>Site-01093 (non-261)</v>
          </cell>
          <cell r="G349" t="str">
            <v>S06°10'04.3</v>
          </cell>
          <cell r="H349" t="str">
            <v>106°47'15.0</v>
          </cell>
          <cell r="I349" t="str">
            <v>Site-00576</v>
          </cell>
          <cell r="J349" t="str">
            <v>S06°10'02.0</v>
          </cell>
          <cell r="K349" t="str">
            <v>106°47'27.2</v>
          </cell>
          <cell r="L349" t="str">
            <v>0.4 km]</v>
          </cell>
          <cell r="M349" t="str">
            <v>Untitled</v>
          </cell>
          <cell r="N349" t="str">
            <v>&lt;None&gt;</v>
          </cell>
          <cell r="P349" t="str">
            <v>From 204 &amp; 28 Links</v>
          </cell>
        </row>
        <row r="350">
          <cell r="A350">
            <v>349</v>
          </cell>
          <cell r="B350" t="str">
            <v>63;32 DU7a</v>
          </cell>
          <cell r="C350">
            <v>260</v>
          </cell>
          <cell r="D350" t="str">
            <v>DU 7a</v>
          </cell>
          <cell r="E350" t="str">
            <v xml:space="preserve">S: 13EHC-63x2-1.2HP NP ; Ant Dual Polarized  </v>
          </cell>
          <cell r="F350" t="str">
            <v>Site-00073</v>
          </cell>
          <cell r="G350" t="str">
            <v>S06°10'16.6</v>
          </cell>
          <cell r="H350" t="str">
            <v>106°47'50.1</v>
          </cell>
          <cell r="I350" t="str">
            <v>Site-00565</v>
          </cell>
          <cell r="J350" t="str">
            <v>S06°09'02.4</v>
          </cell>
          <cell r="K350" t="str">
            <v>106°47'54.8</v>
          </cell>
          <cell r="L350" t="str">
            <v>2.3 km]</v>
          </cell>
          <cell r="M350" t="str">
            <v>Untitled</v>
          </cell>
          <cell r="N350" t="str">
            <v>&lt;None&gt;</v>
          </cell>
          <cell r="P350" t="str">
            <v>From 204 &amp; 28 Links</v>
          </cell>
        </row>
        <row r="351">
          <cell r="A351">
            <v>350</v>
          </cell>
          <cell r="B351" t="str">
            <v>63;33-DU-7a</v>
          </cell>
          <cell r="C351">
            <v>261</v>
          </cell>
          <cell r="D351" t="str">
            <v>DU 7a</v>
          </cell>
          <cell r="E351" t="str">
            <v xml:space="preserve">S: 13EHC-63x2-1.2HP NP ; Ant Dual Polarized  </v>
          </cell>
          <cell r="F351" t="str">
            <v>Site-00073</v>
          </cell>
          <cell r="G351" t="str">
            <v>S06°10'16.6</v>
          </cell>
          <cell r="H351" t="str">
            <v>106°47'50.1</v>
          </cell>
          <cell r="I351" t="str">
            <v>Site-01093 (non-261)</v>
          </cell>
          <cell r="J351" t="str">
            <v>S06°10'04.3</v>
          </cell>
          <cell r="K351" t="str">
            <v>106°47'15.0</v>
          </cell>
          <cell r="L351" t="str">
            <v>1.1 km]</v>
          </cell>
          <cell r="M351" t="str">
            <v>Untitled</v>
          </cell>
          <cell r="N351" t="str">
            <v>&lt;None&gt;</v>
          </cell>
          <cell r="P351" t="str">
            <v>From 204 &amp; 28 Links</v>
          </cell>
        </row>
        <row r="352">
          <cell r="A352">
            <v>351</v>
          </cell>
          <cell r="B352" t="str">
            <v>63;35-DU7a</v>
          </cell>
          <cell r="C352">
            <v>262</v>
          </cell>
          <cell r="D352" t="str">
            <v>DU 7a</v>
          </cell>
          <cell r="E352" t="str">
            <v xml:space="preserve">T: 7EHC-63x2-0.6HP NP; Ant Dual Polarized </v>
          </cell>
          <cell r="F352" t="str">
            <v>Site-00565</v>
          </cell>
          <cell r="G352" t="str">
            <v>S06°09'02.4</v>
          </cell>
          <cell r="H352" t="str">
            <v>106°47'54.8</v>
          </cell>
          <cell r="I352" t="str">
            <v>Pluit Mega Mall B11</v>
          </cell>
          <cell r="J352" t="str">
            <v>S06°06'58.7</v>
          </cell>
          <cell r="K352" t="str">
            <v>106°47'19.7</v>
          </cell>
          <cell r="L352" t="str">
            <v>4.0 km]</v>
          </cell>
          <cell r="M352" t="str">
            <v>Untitled</v>
          </cell>
          <cell r="N352" t="str">
            <v>&lt;None&gt;</v>
          </cell>
          <cell r="P352" t="str">
            <v>From 204 &amp; 28 Links</v>
          </cell>
        </row>
        <row r="353">
          <cell r="A353">
            <v>352</v>
          </cell>
          <cell r="B353" t="str">
            <v>63;34-DU7a</v>
          </cell>
          <cell r="C353">
            <v>263</v>
          </cell>
          <cell r="D353" t="str">
            <v>DU 7a</v>
          </cell>
          <cell r="E353" t="str">
            <v xml:space="preserve">U: 7EHC-63x2-1.2HP NP; Ant Dual Polarized </v>
          </cell>
          <cell r="F353" t="str">
            <v>Site-01093 (non-261)</v>
          </cell>
          <cell r="G353" t="str">
            <v>S06°10'04.3</v>
          </cell>
          <cell r="H353" t="str">
            <v>106°47'15.0</v>
          </cell>
          <cell r="I353" t="str">
            <v>Pluit Mega Mall B11</v>
          </cell>
          <cell r="J353" t="str">
            <v>S06°06'58.7</v>
          </cell>
          <cell r="K353" t="str">
            <v>106°47'19.7</v>
          </cell>
          <cell r="L353" t="str">
            <v>5.7 km]</v>
          </cell>
          <cell r="M353" t="str">
            <v>Untitled</v>
          </cell>
          <cell r="N353" t="str">
            <v>&lt;None&gt;</v>
          </cell>
          <cell r="P353" t="str">
            <v>From 204 &amp; 28 Links</v>
          </cell>
        </row>
        <row r="354">
          <cell r="A354">
            <v>353</v>
          </cell>
          <cell r="D354" t="str">
            <v>DU 7a</v>
          </cell>
          <cell r="E354" t="str">
            <v>J: 7EHP-4x2-0.6HP NP TN; Upgradable to 8x2</v>
          </cell>
          <cell r="F354" t="str">
            <v>Spare</v>
          </cell>
          <cell r="O354" t="str">
            <v>Spare</v>
          </cell>
        </row>
        <row r="355">
          <cell r="A355">
            <v>354</v>
          </cell>
          <cell r="D355" t="str">
            <v>DU 7a</v>
          </cell>
          <cell r="E355" t="str">
            <v>J: 7EHP-4x2-0.6HP NP TN; Upgradable to 8x2</v>
          </cell>
          <cell r="F355" t="str">
            <v>Spare</v>
          </cell>
          <cell r="O355" t="str">
            <v>Spare</v>
          </cell>
        </row>
        <row r="356">
          <cell r="A356">
            <v>355</v>
          </cell>
          <cell r="D356" t="str">
            <v>DU 7a</v>
          </cell>
          <cell r="E356" t="str">
            <v>K: 7EHP-4x2-1.2HP NP TN; Upgradable to 8x2</v>
          </cell>
          <cell r="F356" t="str">
            <v>Spare</v>
          </cell>
          <cell r="O356" t="str">
            <v>Spare</v>
          </cell>
        </row>
        <row r="357">
          <cell r="A357">
            <v>356</v>
          </cell>
          <cell r="D357" t="str">
            <v>DU 7a</v>
          </cell>
          <cell r="E357" t="str">
            <v>N: 7EHP-8x2-0.6HP HS TN; Upgradable to 16x2</v>
          </cell>
          <cell r="F357" t="str">
            <v>Spare</v>
          </cell>
          <cell r="O357" t="str">
            <v>Spare</v>
          </cell>
        </row>
        <row r="358">
          <cell r="A358">
            <v>357</v>
          </cell>
          <cell r="D358" t="str">
            <v>DU 7a</v>
          </cell>
          <cell r="E358" t="str">
            <v>N: 7EHP-8x2-0.6HP HS TN; Upgradable to 16x2</v>
          </cell>
          <cell r="F358" t="str">
            <v>Spare</v>
          </cell>
          <cell r="O358" t="str">
            <v>Spare</v>
          </cell>
        </row>
        <row r="359">
          <cell r="A359">
            <v>358</v>
          </cell>
          <cell r="D359" t="str">
            <v>DU 7a</v>
          </cell>
          <cell r="E359" t="str">
            <v>N: 7EHP-8x2-0.6HP HS TN; Upgradable to 16x2</v>
          </cell>
          <cell r="F359" t="str">
            <v>Spare</v>
          </cell>
          <cell r="O359" t="str">
            <v>Spare</v>
          </cell>
        </row>
        <row r="360">
          <cell r="A360">
            <v>359</v>
          </cell>
          <cell r="D360" t="str">
            <v>DU 7a</v>
          </cell>
          <cell r="E360" t="str">
            <v>N: 7EHP-8x2-0.6HP HS TN; Upgradable to 16x2</v>
          </cell>
          <cell r="F360" t="str">
            <v>Spare</v>
          </cell>
          <cell r="O360" t="str">
            <v>Spare</v>
          </cell>
        </row>
        <row r="361">
          <cell r="A361">
            <v>360</v>
          </cell>
          <cell r="B361" t="str">
            <v>2;107 DU7b</v>
          </cell>
          <cell r="C361">
            <v>264</v>
          </cell>
          <cell r="D361" t="str">
            <v>DU 7b</v>
          </cell>
          <cell r="E361" t="str">
            <v>A: 23EHP-2x2-0.6HP NP TN; Upgradable to 4x2</v>
          </cell>
          <cell r="F361" t="str">
            <v>Dep. Penerangan (Kominfo)</v>
          </cell>
          <cell r="G361" t="str">
            <v>S06°10'31.4</v>
          </cell>
          <cell r="H361" t="str">
            <v>106°49'20.5</v>
          </cell>
          <cell r="I361" t="str">
            <v>Site-00090</v>
          </cell>
          <cell r="J361" t="str">
            <v>S06°10'29.0</v>
          </cell>
          <cell r="K361" t="str">
            <v>106°49'14.3</v>
          </cell>
          <cell r="L361" t="str">
            <v>0.2 km]</v>
          </cell>
          <cell r="M361" t="str">
            <v>Untitled</v>
          </cell>
          <cell r="N361" t="str">
            <v>&lt;None&gt;</v>
          </cell>
          <cell r="P361" t="str">
            <v>From 204 &amp; 28 Links</v>
          </cell>
        </row>
        <row r="362">
          <cell r="A362">
            <v>361</v>
          </cell>
          <cell r="B362" t="str">
            <v>4;45-DU7b</v>
          </cell>
          <cell r="C362">
            <v>265</v>
          </cell>
          <cell r="D362" t="str">
            <v>DU 7b</v>
          </cell>
          <cell r="E362" t="str">
            <v>G: 23EHP-4x2-0.6HP NP TN; Upgradable to 8x2</v>
          </cell>
          <cell r="F362" t="str">
            <v>Site-00489</v>
          </cell>
          <cell r="G362" t="str">
            <v>S06°10'27.1</v>
          </cell>
          <cell r="H362" t="str">
            <v>106°48'56.0</v>
          </cell>
          <cell r="I362" t="str">
            <v>Site-00435</v>
          </cell>
          <cell r="J362" t="str">
            <v>S06°10'21.8</v>
          </cell>
          <cell r="K362" t="str">
            <v>106°48'25.5</v>
          </cell>
          <cell r="L362" t="str">
            <v>1.0 km]</v>
          </cell>
          <cell r="M362" t="str">
            <v>Untitled</v>
          </cell>
          <cell r="N362" t="str">
            <v>&lt;None&gt;</v>
          </cell>
          <cell r="P362" t="str">
            <v>From 204 &amp; 28 Links</v>
          </cell>
        </row>
        <row r="363">
          <cell r="A363">
            <v>362</v>
          </cell>
          <cell r="B363" t="str">
            <v>6;21 DU7b</v>
          </cell>
          <cell r="C363">
            <v>266</v>
          </cell>
          <cell r="D363" t="str">
            <v>DU 7b</v>
          </cell>
          <cell r="E363" t="str">
            <v>L: 15EHP-8x2-0.6HP HS TN; Upgradable to 16x2</v>
          </cell>
          <cell r="F363" t="str">
            <v>Site-00090</v>
          </cell>
          <cell r="G363" t="str">
            <v>S06°10'29.0</v>
          </cell>
          <cell r="H363" t="str">
            <v>106°49'14.3</v>
          </cell>
          <cell r="I363" t="str">
            <v>Site-00422</v>
          </cell>
          <cell r="J363" t="str">
            <v>S06°10'42.8</v>
          </cell>
          <cell r="K363" t="str">
            <v>106°49'07.6</v>
          </cell>
          <cell r="L363" t="str">
            <v>0.5 km]</v>
          </cell>
          <cell r="M363" t="str">
            <v>Untitled</v>
          </cell>
          <cell r="N363" t="str">
            <v>&lt;None&gt;</v>
          </cell>
          <cell r="P363" t="str">
            <v>From 204 &amp; 28 Links</v>
          </cell>
        </row>
        <row r="364">
          <cell r="A364">
            <v>363</v>
          </cell>
          <cell r="B364" t="str">
            <v>6;30 DU7b</v>
          </cell>
          <cell r="C364">
            <v>267</v>
          </cell>
          <cell r="D364" t="str">
            <v>DU 7b</v>
          </cell>
          <cell r="E364" t="str">
            <v>L: 15EHP-8x2-0.6HP HS TN; Upgradable to 16x2</v>
          </cell>
          <cell r="F364" t="str">
            <v>Site-00583</v>
          </cell>
          <cell r="G364" t="str">
            <v>S06°11'11.2</v>
          </cell>
          <cell r="H364" t="str">
            <v>106°48'16.7</v>
          </cell>
          <cell r="I364" t="str">
            <v>Site-00089</v>
          </cell>
          <cell r="J364" t="str">
            <v>S06°10'54.3</v>
          </cell>
          <cell r="K364" t="str">
            <v>106°48'07.1</v>
          </cell>
          <cell r="L364" t="str">
            <v>0.6 km]</v>
          </cell>
          <cell r="M364" t="str">
            <v>Untitled</v>
          </cell>
          <cell r="N364" t="str">
            <v>&lt;None&gt;</v>
          </cell>
          <cell r="P364" t="str">
            <v>From 204 &amp; 28 Links</v>
          </cell>
        </row>
        <row r="365">
          <cell r="A365">
            <v>364</v>
          </cell>
          <cell r="B365" t="str">
            <v>63;60</v>
          </cell>
          <cell r="C365">
            <v>268</v>
          </cell>
          <cell r="D365" t="str">
            <v>DU 7b</v>
          </cell>
          <cell r="E365" t="str">
            <v xml:space="preserve">R: 13EHC-63x2-0.6HP NP; Ant Dual Polarized </v>
          </cell>
          <cell r="F365" t="str">
            <v>Site-00530</v>
          </cell>
          <cell r="G365" t="str">
            <v>S06°11'10.9</v>
          </cell>
          <cell r="H365" t="str">
            <v>106°49'10.2</v>
          </cell>
          <cell r="I365" t="str">
            <v>Site-00422</v>
          </cell>
          <cell r="J365" t="str">
            <v>S06°10'42.8</v>
          </cell>
          <cell r="K365" t="str">
            <v>106°49'07.6</v>
          </cell>
          <cell r="L365" t="str">
            <v>0.9 km]</v>
          </cell>
          <cell r="M365" t="str">
            <v>Untitled</v>
          </cell>
          <cell r="N365" t="str">
            <v>&lt;None&gt;</v>
          </cell>
          <cell r="P365" t="str">
            <v>From 204 &amp; 28 Links</v>
          </cell>
        </row>
        <row r="366">
          <cell r="A366">
            <v>365</v>
          </cell>
          <cell r="B366" t="str">
            <v>63;23 DU7b</v>
          </cell>
          <cell r="C366">
            <v>269</v>
          </cell>
          <cell r="D366" t="str">
            <v>DU 7b</v>
          </cell>
          <cell r="E366" t="str">
            <v xml:space="preserve">S: 13EHC-63x2-1.2HP NP ; Ant Dual Polarized  </v>
          </cell>
          <cell r="F366" t="str">
            <v>Site-00422</v>
          </cell>
          <cell r="G366" t="str">
            <v>S06°10'42.8</v>
          </cell>
          <cell r="H366" t="str">
            <v>106°49'07.6</v>
          </cell>
          <cell r="I366" t="str">
            <v>Telkom Jakbar</v>
          </cell>
          <cell r="J366" t="str">
            <v>S06°10'30.8</v>
          </cell>
          <cell r="K366" t="str">
            <v>106°47'35.2</v>
          </cell>
          <cell r="L366" t="str">
            <v>2.9 km]</v>
          </cell>
          <cell r="M366" t="str">
            <v>Untitled</v>
          </cell>
          <cell r="N366" t="str">
            <v>&lt;None&gt;</v>
          </cell>
          <cell r="P366" t="str">
            <v>From 204 &amp; 28 Links</v>
          </cell>
        </row>
        <row r="367">
          <cell r="A367">
            <v>366</v>
          </cell>
          <cell r="B367" t="str">
            <v>63;62</v>
          </cell>
          <cell r="C367">
            <v>270</v>
          </cell>
          <cell r="D367" t="str">
            <v>DU 7b</v>
          </cell>
          <cell r="E367" t="str">
            <v xml:space="preserve">S: 13EHC-63x2-1.2HP NP ; Ant Dual Polarized  </v>
          </cell>
          <cell r="F367" t="str">
            <v>Site-00530</v>
          </cell>
          <cell r="G367" t="str">
            <v>S06°11'10.9</v>
          </cell>
          <cell r="H367" t="str">
            <v>106°49'10.2</v>
          </cell>
          <cell r="I367" t="str">
            <v>Site-00089</v>
          </cell>
          <cell r="J367" t="str">
            <v>S06°10'54.3</v>
          </cell>
          <cell r="K367" t="str">
            <v>106°48'07.1</v>
          </cell>
          <cell r="L367" t="str">
            <v>2.0 km]</v>
          </cell>
          <cell r="M367" t="str">
            <v>Untitled</v>
          </cell>
          <cell r="N367" t="str">
            <v>&lt;None&gt;</v>
          </cell>
          <cell r="P367" t="str">
            <v>From 204 &amp; 28 Links</v>
          </cell>
        </row>
        <row r="368">
          <cell r="A368">
            <v>367</v>
          </cell>
          <cell r="B368" t="str">
            <v>63;22 DU7b</v>
          </cell>
          <cell r="C368">
            <v>271</v>
          </cell>
          <cell r="D368" t="str">
            <v>DU 7b</v>
          </cell>
          <cell r="E368" t="str">
            <v xml:space="preserve">S: 13EHC-63x2-1.2HP NP ; Ant Dual Polarized  </v>
          </cell>
          <cell r="F368" t="str">
            <v>Telkom Jakbar</v>
          </cell>
          <cell r="G368" t="str">
            <v>S06°10'30.8</v>
          </cell>
          <cell r="H368" t="str">
            <v>106°47'35.2</v>
          </cell>
          <cell r="I368" t="str">
            <v>Site-00089</v>
          </cell>
          <cell r="J368" t="str">
            <v>S06°10'54.3</v>
          </cell>
          <cell r="K368" t="str">
            <v>106°48'07.1</v>
          </cell>
          <cell r="L368" t="str">
            <v>1.2 km]</v>
          </cell>
          <cell r="M368" t="str">
            <v>Untitled</v>
          </cell>
          <cell r="N368" t="str">
            <v>&lt;None&gt;</v>
          </cell>
          <cell r="P368" t="str">
            <v>From 204 &amp; 28 Links</v>
          </cell>
        </row>
        <row r="369">
          <cell r="A369">
            <v>368</v>
          </cell>
          <cell r="B369" t="str">
            <v>2;110-DU7b</v>
          </cell>
          <cell r="C369">
            <v>286</v>
          </cell>
          <cell r="D369" t="str">
            <v>DU 7b</v>
          </cell>
          <cell r="E369" t="str">
            <v>A: 23EHP-2x2-0.6HP NP TN; Upgradable to 4x2</v>
          </cell>
          <cell r="F369" t="str">
            <v>Site-00088</v>
          </cell>
          <cell r="G369" t="str">
            <v>S06°10'35.3</v>
          </cell>
          <cell r="H369" t="str">
            <v>106°48'35.5</v>
          </cell>
          <cell r="I369" t="str">
            <v>Site-00435</v>
          </cell>
          <cell r="J369" t="str">
            <v>S06°10'21.8</v>
          </cell>
          <cell r="K369" t="str">
            <v>106°48'25.5</v>
          </cell>
          <cell r="L369" t="str">
            <v>0.5 km]</v>
          </cell>
          <cell r="M369" t="str">
            <v>Untitled</v>
          </cell>
          <cell r="N369" t="str">
            <v>&lt;None&gt;</v>
          </cell>
          <cell r="P369" t="str">
            <v>From 300 &amp; 28 Links</v>
          </cell>
        </row>
        <row r="370">
          <cell r="A370">
            <v>369</v>
          </cell>
          <cell r="B370" t="str">
            <v>10;31 DU7b</v>
          </cell>
          <cell r="C370">
            <v>298</v>
          </cell>
          <cell r="D370" t="str">
            <v>DU 7b</v>
          </cell>
          <cell r="E370" t="str">
            <v>O: 23EHP-16x2-0.6HP HS TN</v>
          </cell>
          <cell r="F370" t="str">
            <v>Site-00584</v>
          </cell>
          <cell r="G370" t="str">
            <v>S06°10'46.6</v>
          </cell>
          <cell r="H370" t="str">
            <v>106°48'23.3</v>
          </cell>
          <cell r="I370" t="str">
            <v>Site-00089</v>
          </cell>
          <cell r="J370" t="str">
            <v>S06°10'54.3</v>
          </cell>
          <cell r="K370" t="str">
            <v>106°48'07.1</v>
          </cell>
          <cell r="L370" t="str">
            <v>0.6 km]</v>
          </cell>
          <cell r="M370" t="str">
            <v>Untitled</v>
          </cell>
          <cell r="N370" t="str">
            <v>&lt;None&gt;</v>
          </cell>
          <cell r="P370" t="str">
            <v>From 300 &amp; 28 Links</v>
          </cell>
        </row>
        <row r="371">
          <cell r="A371">
            <v>370</v>
          </cell>
          <cell r="B371" t="str">
            <v>2;152 DU7b</v>
          </cell>
          <cell r="C371">
            <v>296</v>
          </cell>
          <cell r="D371" t="str">
            <v>DU 7b</v>
          </cell>
          <cell r="E371" t="str">
            <v>A: 23EHP-2x2-0.6HP NP TN; Upgradable to 4x2</v>
          </cell>
          <cell r="F371" t="str">
            <v>Site-00563</v>
          </cell>
          <cell r="G371" t="str">
            <v>S06°10'58.9</v>
          </cell>
          <cell r="H371" t="str">
            <v>106°49'09.7</v>
          </cell>
          <cell r="I371" t="str">
            <v>Site-00091</v>
          </cell>
          <cell r="J371" t="str">
            <v>S06°10'42.5</v>
          </cell>
          <cell r="K371" t="str">
            <v>106°48'50.8</v>
          </cell>
          <cell r="L371" t="str">
            <v>0.8 km]</v>
          </cell>
          <cell r="M371" t="str">
            <v>Untitled</v>
          </cell>
          <cell r="N371" t="str">
            <v>&lt;None&gt;</v>
          </cell>
          <cell r="P371" t="str">
            <v>From 300 &amp; 28 Links</v>
          </cell>
        </row>
        <row r="372">
          <cell r="A372">
            <v>371</v>
          </cell>
          <cell r="B372" t="str">
            <v>2;153 DU7b</v>
          </cell>
          <cell r="C372">
            <v>289</v>
          </cell>
          <cell r="D372" t="str">
            <v>DU 7b</v>
          </cell>
          <cell r="E372" t="str">
            <v>A: 23EHP-2x2-0.6HP NP TN; Upgradable to 4x2</v>
          </cell>
          <cell r="F372" t="str">
            <v>Site-00092</v>
          </cell>
          <cell r="G372" t="str">
            <v>S06°11'02.4</v>
          </cell>
          <cell r="H372" t="str">
            <v>106°48'34.2</v>
          </cell>
          <cell r="I372" t="str">
            <v>Site-00584</v>
          </cell>
          <cell r="J372" t="str">
            <v>S06°10'46.6</v>
          </cell>
          <cell r="K372" t="str">
            <v>106°48'23.3</v>
          </cell>
          <cell r="L372" t="str">
            <v>0.6 km]</v>
          </cell>
          <cell r="M372" t="str">
            <v>Untitled</v>
          </cell>
          <cell r="N372" t="str">
            <v>&lt;None&gt;</v>
          </cell>
          <cell r="P372" t="str">
            <v>From 300 &amp; 28 Links</v>
          </cell>
        </row>
        <row r="373">
          <cell r="A373">
            <v>372</v>
          </cell>
          <cell r="B373" t="str">
            <v>4;61 DU7b</v>
          </cell>
          <cell r="C373">
            <v>288</v>
          </cell>
          <cell r="D373" t="str">
            <v>DU 7b</v>
          </cell>
          <cell r="E373" t="str">
            <v>G: 23EHP-4x2-0.6HP NP TN; Upgradable to 8x2</v>
          </cell>
          <cell r="F373" t="str">
            <v>Site-00091</v>
          </cell>
          <cell r="G373" t="str">
            <v>S06°10'42.5</v>
          </cell>
          <cell r="H373" t="str">
            <v>106°48'50.8</v>
          </cell>
          <cell r="I373" t="str">
            <v>Site-00584</v>
          </cell>
          <cell r="J373" t="str">
            <v>S06°10'46.6</v>
          </cell>
          <cell r="K373" t="str">
            <v>106°48'23.3</v>
          </cell>
          <cell r="L373" t="str">
            <v>0.9 km]</v>
          </cell>
          <cell r="M373" t="str">
            <v>Untitled</v>
          </cell>
          <cell r="N373" t="str">
            <v>&lt;None&gt;</v>
          </cell>
          <cell r="P373" t="str">
            <v>From 300 &amp; 28 Links</v>
          </cell>
        </row>
        <row r="374">
          <cell r="A374">
            <v>373</v>
          </cell>
          <cell r="B374" t="str">
            <v>4;62 DU7b</v>
          </cell>
          <cell r="C374">
            <v>295</v>
          </cell>
          <cell r="D374" t="str">
            <v>DU 7b</v>
          </cell>
          <cell r="E374" t="str">
            <v>G: 23EHP-4x2-0.6HP NP TN; Upgradable to 8x2</v>
          </cell>
          <cell r="F374" t="str">
            <v>Site-00557</v>
          </cell>
          <cell r="G374" t="str">
            <v>S06°11'00.6</v>
          </cell>
          <cell r="H374" t="str">
            <v>106°48'56.2</v>
          </cell>
          <cell r="I374" t="str">
            <v>Site-00584</v>
          </cell>
          <cell r="J374" t="str">
            <v>S06°10'46.6</v>
          </cell>
          <cell r="K374" t="str">
            <v>106°48'23.3</v>
          </cell>
          <cell r="L374" t="str">
            <v>1.1 km]</v>
          </cell>
          <cell r="M374" t="str">
            <v>Untitled</v>
          </cell>
          <cell r="N374" t="str">
            <v>&lt;None&gt;</v>
          </cell>
          <cell r="P374" t="str">
            <v>From 300 &amp; 28 Links</v>
          </cell>
        </row>
        <row r="375">
          <cell r="A375">
            <v>374</v>
          </cell>
          <cell r="B375" t="str">
            <v>2;150 DU7b</v>
          </cell>
          <cell r="C375">
            <v>299</v>
          </cell>
          <cell r="D375" t="str">
            <v>DU 7b</v>
          </cell>
          <cell r="E375" t="str">
            <v>A: 23EHP-2x2-0.6HP NP TN; Upgradable to 4x2</v>
          </cell>
          <cell r="F375" t="str">
            <v>Site-00869</v>
          </cell>
          <cell r="G375" t="str">
            <v>S06°11'19.8</v>
          </cell>
          <cell r="H375" t="str">
            <v>106°48'42.8</v>
          </cell>
          <cell r="I375" t="str">
            <v>Site-00583</v>
          </cell>
          <cell r="J375" t="str">
            <v>S06°11'11.2</v>
          </cell>
          <cell r="K375" t="str">
            <v>106°48'16.7</v>
          </cell>
          <cell r="L375" t="str">
            <v>0.8 km]</v>
          </cell>
          <cell r="M375" t="str">
            <v>Untitled</v>
          </cell>
          <cell r="N375" t="str">
            <v>&lt;None&gt;</v>
          </cell>
          <cell r="P375" t="str">
            <v>From 300 &amp; 28 Links</v>
          </cell>
        </row>
        <row r="376">
          <cell r="A376">
            <v>375</v>
          </cell>
          <cell r="B376" t="str">
            <v>6;31 DU7b</v>
          </cell>
          <cell r="C376">
            <v>290</v>
          </cell>
          <cell r="D376" t="str">
            <v>DU 7b</v>
          </cell>
          <cell r="E376" t="str">
            <v>L: 15EHP-8x2-0.6HP HS TN; Upgradable to 16x2</v>
          </cell>
          <cell r="F376" t="str">
            <v>Site-00097</v>
          </cell>
          <cell r="G376" t="str">
            <v>S06°11'15.1</v>
          </cell>
          <cell r="H376" t="str">
            <v>106°48'56.9</v>
          </cell>
          <cell r="I376" t="str">
            <v>Site-00530</v>
          </cell>
          <cell r="J376" t="str">
            <v>S06°11'10.9</v>
          </cell>
          <cell r="K376" t="str">
            <v>106°49'10.2</v>
          </cell>
          <cell r="L376" t="str">
            <v>0.4 km]</v>
          </cell>
          <cell r="M376" t="str">
            <v>Untitled</v>
          </cell>
          <cell r="N376" t="str">
            <v>&lt;None&gt;</v>
          </cell>
          <cell r="P376" t="str">
            <v>From 300 &amp; 28 Links</v>
          </cell>
        </row>
        <row r="377">
          <cell r="A377">
            <v>376</v>
          </cell>
          <cell r="D377" t="str">
            <v>DU 7b</v>
          </cell>
          <cell r="E377" t="str">
            <v>N: 7EHP-8x2-0.6HP HS TN; Upgradable to 16x2</v>
          </cell>
          <cell r="F377" t="str">
            <v>Spare</v>
          </cell>
          <cell r="O377" t="str">
            <v>Spare</v>
          </cell>
        </row>
        <row r="378">
          <cell r="A378">
            <v>377</v>
          </cell>
          <cell r="D378" t="str">
            <v>DU 7b</v>
          </cell>
          <cell r="E378" t="str">
            <v>N: 7EHP-8x2-0.6HP HS TN; Upgradable to 16x2</v>
          </cell>
          <cell r="F378" t="str">
            <v>Spare</v>
          </cell>
          <cell r="O378" t="str">
            <v>Spare</v>
          </cell>
        </row>
        <row r="379">
          <cell r="A379">
            <v>378</v>
          </cell>
          <cell r="B379" t="str">
            <v>63;12-SUB8,SUB9,URB11a,URB12,DU1</v>
          </cell>
          <cell r="C379">
            <v>272</v>
          </cell>
          <cell r="D379" t="str">
            <v>SUB 8</v>
          </cell>
          <cell r="E379" t="str">
            <v xml:space="preserve">S: 13EHC-63x2-1.2HP NP ; Ant Dual Polarized  </v>
          </cell>
          <cell r="F379" t="str">
            <v>P_Wisma Indovision BSC5</v>
          </cell>
          <cell r="G379" t="str">
            <v>S06°09'49.4</v>
          </cell>
          <cell r="H379" t="str">
            <v>106°45'46.8</v>
          </cell>
          <cell r="I379" t="str">
            <v>Site-00766 (non-261)</v>
          </cell>
          <cell r="J379" t="str">
            <v>S06°08'40.0</v>
          </cell>
          <cell r="K379" t="str">
            <v>106°45'34.7</v>
          </cell>
          <cell r="L379" t="str">
            <v>2.2 km]</v>
          </cell>
          <cell r="M379" t="str">
            <v>Untitled</v>
          </cell>
          <cell r="N379" t="str">
            <v>&lt;None&gt;</v>
          </cell>
          <cell r="P379" t="str">
            <v>From 204 &amp; 28 Links</v>
          </cell>
        </row>
        <row r="380">
          <cell r="A380">
            <v>379</v>
          </cell>
          <cell r="B380" t="str">
            <v>63;15-SUB8,SUB9,URB11a,URB12,DU1</v>
          </cell>
          <cell r="C380">
            <v>273</v>
          </cell>
          <cell r="D380" t="str">
            <v>SUB 8</v>
          </cell>
          <cell r="E380" t="str">
            <v xml:space="preserve">S: 13EHC-63x2-1.2HP NP ; Ant Dual Polarized  </v>
          </cell>
          <cell r="F380" t="str">
            <v>P_Wisma Indovision BSC5</v>
          </cell>
          <cell r="G380" t="str">
            <v>S06°09'49.4</v>
          </cell>
          <cell r="H380" t="str">
            <v>106°45'46.8</v>
          </cell>
          <cell r="I380" t="str">
            <v>Site-00320 (non-261)</v>
          </cell>
          <cell r="J380" t="str">
            <v>S06°09'24.1</v>
          </cell>
          <cell r="K380" t="str">
            <v>106°46'34.4</v>
          </cell>
          <cell r="L380" t="str">
            <v>1.7 km]</v>
          </cell>
          <cell r="M380" t="str">
            <v>Untitled</v>
          </cell>
          <cell r="N380" t="str">
            <v>&lt;None&gt;</v>
          </cell>
          <cell r="P380" t="str">
            <v>From 204 &amp; 28 Links</v>
          </cell>
        </row>
        <row r="381">
          <cell r="A381">
            <v>380</v>
          </cell>
          <cell r="B381" t="str">
            <v>63;14-SUB8,SUB9,URB11a,URB12,DU1</v>
          </cell>
          <cell r="C381">
            <v>274</v>
          </cell>
          <cell r="D381" t="str">
            <v>SUB 8</v>
          </cell>
          <cell r="E381" t="str">
            <v xml:space="preserve">S: 13EHC-63x2-1.2HP NP ; Ant Dual Polarized  </v>
          </cell>
          <cell r="F381" t="str">
            <v>Site-00320 (non-261)</v>
          </cell>
          <cell r="G381" t="str">
            <v>S06°09'24.1</v>
          </cell>
          <cell r="H381" t="str">
            <v>106°46'34.4</v>
          </cell>
          <cell r="I381" t="str">
            <v>Site-00038</v>
          </cell>
          <cell r="J381" t="str">
            <v>S06°08'12.6</v>
          </cell>
          <cell r="K381" t="str">
            <v>106°47'34.9</v>
          </cell>
          <cell r="L381" t="str">
            <v>2.9 km]</v>
          </cell>
          <cell r="M381" t="str">
            <v>Untitled</v>
          </cell>
          <cell r="N381" t="str">
            <v>&lt;None&gt;</v>
          </cell>
          <cell r="P381" t="str">
            <v>From 204 &amp; 28 Links</v>
          </cell>
        </row>
        <row r="382">
          <cell r="A382">
            <v>381</v>
          </cell>
          <cell r="B382" t="str">
            <v>63;13-SUB8,SUB9,URB11a,URB12,DU1</v>
          </cell>
          <cell r="C382">
            <v>275</v>
          </cell>
          <cell r="D382" t="str">
            <v>SUB 8</v>
          </cell>
          <cell r="E382" t="str">
            <v xml:space="preserve">T: 7EHC-63x2-0.6HP NP; Ant Dual Polarized </v>
          </cell>
          <cell r="F382" t="str">
            <v>Site-00038</v>
          </cell>
          <cell r="G382" t="str">
            <v>S06°08'12.6</v>
          </cell>
          <cell r="H382" t="str">
            <v>106°47'34.9</v>
          </cell>
          <cell r="I382" t="str">
            <v>Site-00766 (non-261)</v>
          </cell>
          <cell r="J382" t="str">
            <v>S06°08'40.0</v>
          </cell>
          <cell r="K382" t="str">
            <v>106°45'34.7</v>
          </cell>
          <cell r="L382" t="str">
            <v>3.8 km]</v>
          </cell>
          <cell r="M382" t="str">
            <v>Untitled</v>
          </cell>
          <cell r="N382" t="str">
            <v>&lt;None&gt;</v>
          </cell>
          <cell r="P382" t="str">
            <v>From 204 &amp; 28 Links</v>
          </cell>
        </row>
        <row r="383">
          <cell r="A383">
            <v>382</v>
          </cell>
          <cell r="B383" t="str">
            <v>2;52-URB_1</v>
          </cell>
          <cell r="C383">
            <v>276</v>
          </cell>
          <cell r="D383" t="str">
            <v>URB 1</v>
          </cell>
          <cell r="E383" t="str">
            <v>A: 23EHP-2x2-0.6HP NP TN; Upgradable to 4x2</v>
          </cell>
          <cell r="F383" t="str">
            <v>Hotel Borobudur</v>
          </cell>
          <cell r="G383" t="str">
            <v>S06°10'19.3</v>
          </cell>
          <cell r="H383" t="str">
            <v>106°50'08.1</v>
          </cell>
          <cell r="I383" t="str">
            <v>Site-00487</v>
          </cell>
          <cell r="J383" t="str">
            <v>S06°10'16.0</v>
          </cell>
          <cell r="K383" t="str">
            <v>106°50'00.4</v>
          </cell>
          <cell r="L383" t="str">
            <v>0.3 km]</v>
          </cell>
          <cell r="M383" t="str">
            <v>Untitled</v>
          </cell>
          <cell r="N383" t="str">
            <v>&lt;None&gt;</v>
          </cell>
          <cell r="P383" t="str">
            <v>From 204 &amp; 28 Links</v>
          </cell>
        </row>
        <row r="384">
          <cell r="A384">
            <v>383</v>
          </cell>
          <cell r="B384" t="str">
            <v>4;44;2-URB_1</v>
          </cell>
          <cell r="C384">
            <v>277</v>
          </cell>
          <cell r="D384" t="str">
            <v>URB 1</v>
          </cell>
          <cell r="E384" t="str">
            <v>G: 23EHP-4x2-0.6HP NP TN; Upgradable to 8x2</v>
          </cell>
          <cell r="F384" t="str">
            <v>Site-00095</v>
          </cell>
          <cell r="G384" t="str">
            <v>S06°10'58.9</v>
          </cell>
          <cell r="H384" t="str">
            <v>106°49'23.1</v>
          </cell>
          <cell r="I384" t="str">
            <v>Site-00528</v>
          </cell>
          <cell r="J384" t="str">
            <v>S06°10'42.6</v>
          </cell>
          <cell r="K384" t="str">
            <v>106°49'22.7</v>
          </cell>
          <cell r="L384" t="str">
            <v>0.5 km]</v>
          </cell>
          <cell r="M384" t="str">
            <v>Untitled</v>
          </cell>
          <cell r="N384" t="str">
            <v>&lt;None&gt;</v>
          </cell>
          <cell r="P384" t="str">
            <v>From 204 &amp; 28 Links</v>
          </cell>
        </row>
        <row r="385">
          <cell r="A385">
            <v>384</v>
          </cell>
          <cell r="B385" t="str">
            <v>4;21-URB_1</v>
          </cell>
          <cell r="C385">
            <v>278</v>
          </cell>
          <cell r="D385" t="str">
            <v>URB 1</v>
          </cell>
          <cell r="E385" t="str">
            <v>G: 23EHP-4x2-0.6HP NP TN; Upgradable to 8x2</v>
          </cell>
          <cell r="F385" t="str">
            <v>Site-00487</v>
          </cell>
          <cell r="G385" t="str">
            <v>S06°10'16.0</v>
          </cell>
          <cell r="H385" t="str">
            <v>106°50'00.4</v>
          </cell>
          <cell r="I385" t="str">
            <v>Site-00423</v>
          </cell>
          <cell r="J385" t="str">
            <v>S06°10'16.9</v>
          </cell>
          <cell r="K385" t="str">
            <v>106°49'22.2</v>
          </cell>
          <cell r="L385" t="str">
            <v>1.2 km]</v>
          </cell>
          <cell r="M385" t="str">
            <v>Untitled</v>
          </cell>
          <cell r="N385" t="str">
            <v>&lt;None&gt;</v>
          </cell>
          <cell r="P385" t="str">
            <v>From 204 &amp; 28 Links</v>
          </cell>
        </row>
        <row r="386">
          <cell r="A386">
            <v>385</v>
          </cell>
          <cell r="B386" t="str">
            <v>4;22-URB_1</v>
          </cell>
          <cell r="C386">
            <v>279</v>
          </cell>
          <cell r="D386" t="str">
            <v>URB 1</v>
          </cell>
          <cell r="E386" t="str">
            <v>G: 23EHP-4x2-0.6HP NP TN; Upgradable to 8x2</v>
          </cell>
          <cell r="F386" t="str">
            <v>Site-00487</v>
          </cell>
          <cell r="G386" t="str">
            <v>S06°10'16.0</v>
          </cell>
          <cell r="H386" t="str">
            <v>106°50'00.4</v>
          </cell>
          <cell r="I386" t="str">
            <v>Site-01144</v>
          </cell>
          <cell r="J386" t="str">
            <v>S06°10'02.2</v>
          </cell>
          <cell r="K386" t="str">
            <v>106°49'37.7</v>
          </cell>
          <cell r="L386" t="str">
            <v>0.8 km]</v>
          </cell>
          <cell r="M386" t="str">
            <v>Untitled</v>
          </cell>
          <cell r="N386" t="str">
            <v>&lt;None&gt;</v>
          </cell>
          <cell r="P386" t="str">
            <v>From 204 &amp; 28 Links</v>
          </cell>
        </row>
        <row r="387">
          <cell r="A387">
            <v>386</v>
          </cell>
          <cell r="B387" t="str">
            <v>10;11-URB_1</v>
          </cell>
          <cell r="C387">
            <v>280</v>
          </cell>
          <cell r="D387" t="str">
            <v>URB 1</v>
          </cell>
          <cell r="E387" t="str">
            <v>O: 23EHP-16x2-0.6HP HS TN</v>
          </cell>
          <cell r="F387" t="str">
            <v>Site-00487</v>
          </cell>
          <cell r="G387" t="str">
            <v>S06°10'16.0</v>
          </cell>
          <cell r="H387" t="str">
            <v>106°50'00.4</v>
          </cell>
          <cell r="I387" t="str">
            <v>Site-00063 (non-261)</v>
          </cell>
          <cell r="J387" t="str">
            <v>S06°10'03.5</v>
          </cell>
          <cell r="K387" t="str">
            <v>106°50'31.4</v>
          </cell>
          <cell r="L387" t="str">
            <v>1.0 km]</v>
          </cell>
          <cell r="M387" t="str">
            <v>Untitled</v>
          </cell>
          <cell r="N387" t="str">
            <v>&lt;None&gt;</v>
          </cell>
          <cell r="P387" t="str">
            <v>From 204 &amp; 28 Links</v>
          </cell>
        </row>
        <row r="388">
          <cell r="A388">
            <v>387</v>
          </cell>
          <cell r="D388" t="str">
            <v>URB 1</v>
          </cell>
          <cell r="E388" t="str">
            <v>N: 7EHP-8x2-0.6HP HS TN; Upgradable to 16x2</v>
          </cell>
          <cell r="F388" t="str">
            <v>Spare</v>
          </cell>
          <cell r="O388" t="str">
            <v>Spare</v>
          </cell>
        </row>
        <row r="389">
          <cell r="A389">
            <v>388</v>
          </cell>
          <cell r="D389" t="str">
            <v>URB 1</v>
          </cell>
          <cell r="E389" t="str">
            <v>N: 7EHP-8x2-0.6HP HS TN; Upgradable to 16x2</v>
          </cell>
          <cell r="F389" t="str">
            <v>Spare</v>
          </cell>
          <cell r="O389" t="str">
            <v>Spare</v>
          </cell>
        </row>
        <row r="390">
          <cell r="A390">
            <v>389</v>
          </cell>
          <cell r="B390" t="str">
            <v>2;51;3 URB10</v>
          </cell>
          <cell r="C390">
            <v>281</v>
          </cell>
          <cell r="D390" t="str">
            <v>URB 10</v>
          </cell>
          <cell r="E390" t="str">
            <v>A: 23EHP-2x2-0.6HP NP TN; Upgradable to 4x2</v>
          </cell>
          <cell r="F390" t="str">
            <v>H Atlet Century Park (non-261)</v>
          </cell>
          <cell r="G390" t="str">
            <v>S06°13'23.3</v>
          </cell>
          <cell r="H390" t="str">
            <v>106°48'09.8</v>
          </cell>
          <cell r="I390" t="str">
            <v>Site-00552 (non-261)</v>
          </cell>
          <cell r="J390" t="str">
            <v>S06°13'23.6</v>
          </cell>
          <cell r="K390" t="str">
            <v>106°47'55.1</v>
          </cell>
          <cell r="L390" t="str">
            <v>0.5 km]</v>
          </cell>
          <cell r="M390" t="str">
            <v>Untitled</v>
          </cell>
          <cell r="N390" t="str">
            <v>&lt;None&gt;</v>
          </cell>
          <cell r="P390" t="str">
            <v>From 204 &amp; 28 Links</v>
          </cell>
        </row>
        <row r="391">
          <cell r="A391">
            <v>390</v>
          </cell>
          <cell r="B391" t="str">
            <v>4;24;3 URB10</v>
          </cell>
          <cell r="C391">
            <v>282</v>
          </cell>
          <cell r="D391" t="str">
            <v>URB 10</v>
          </cell>
          <cell r="E391" t="str">
            <v>G: 23EHP-4x2-0.6HP NP TN; Upgradable to 8x2</v>
          </cell>
          <cell r="F391" t="str">
            <v>Hotel Mulia (non-261)</v>
          </cell>
          <cell r="G391" t="str">
            <v>S06°12'55.3</v>
          </cell>
          <cell r="H391" t="str">
            <v>106°47'51.3</v>
          </cell>
          <cell r="I391" t="str">
            <v>Site-00553 (non-261)</v>
          </cell>
          <cell r="J391" t="str">
            <v>S06°12'49.9</v>
          </cell>
          <cell r="K391" t="str">
            <v>106°47'59.0</v>
          </cell>
          <cell r="L391" t="str">
            <v>0.3 km]</v>
          </cell>
          <cell r="M391" t="str">
            <v>Untitled</v>
          </cell>
          <cell r="N391" t="str">
            <v>&lt;None&gt;</v>
          </cell>
          <cell r="P391" t="str">
            <v>From 204 &amp; 28 Links</v>
          </cell>
        </row>
        <row r="392">
          <cell r="A392">
            <v>391</v>
          </cell>
          <cell r="B392" t="str">
            <v>4;23;3 URB10</v>
          </cell>
          <cell r="C392">
            <v>283</v>
          </cell>
          <cell r="D392" t="str">
            <v>URB 10</v>
          </cell>
          <cell r="E392" t="str">
            <v>G: 23EHP-4x2-0.6HP NP TN; Upgradable to 8x2</v>
          </cell>
          <cell r="F392" t="str">
            <v>Hotel Mulia (non-261)</v>
          </cell>
          <cell r="G392" t="str">
            <v>S06°12'55.3</v>
          </cell>
          <cell r="H392" t="str">
            <v>106°47'51.3</v>
          </cell>
          <cell r="I392" t="str">
            <v>Site-01145 (non-261)</v>
          </cell>
          <cell r="J392" t="str">
            <v>S06°12'36.9</v>
          </cell>
          <cell r="K392" t="str">
            <v>106°47'45.0</v>
          </cell>
          <cell r="L392" t="str">
            <v>0.6 km]</v>
          </cell>
          <cell r="M392" t="str">
            <v>Untitled</v>
          </cell>
          <cell r="N392" t="str">
            <v>&lt;None&gt;</v>
          </cell>
          <cell r="P392" t="str">
            <v>From 204 &amp; 28 Links</v>
          </cell>
        </row>
        <row r="393">
          <cell r="A393">
            <v>392</v>
          </cell>
          <cell r="B393" t="str">
            <v>10;35</v>
          </cell>
          <cell r="C393">
            <v>284</v>
          </cell>
          <cell r="D393" t="str">
            <v>URB 10</v>
          </cell>
          <cell r="E393" t="str">
            <v>O: 23EHP-16x2-0.6HP HS TN</v>
          </cell>
          <cell r="F393" t="str">
            <v>Site-01146 (non-261)</v>
          </cell>
          <cell r="G393" t="str">
            <v>S06°12'58.8</v>
          </cell>
          <cell r="H393" t="str">
            <v>106°47'17.9</v>
          </cell>
          <cell r="I393" t="str">
            <v>Hotel Mulia (non-261)</v>
          </cell>
          <cell r="J393" t="str">
            <v>S06°12'55.3</v>
          </cell>
          <cell r="K393" t="str">
            <v>106°47'51.3</v>
          </cell>
          <cell r="L393" t="str">
            <v>1.0 km]</v>
          </cell>
          <cell r="M393" t="str">
            <v>Untitled</v>
          </cell>
          <cell r="N393" t="str">
            <v>&lt;None&gt;</v>
          </cell>
          <cell r="P393" t="str">
            <v>From 204 &amp; 28 Links</v>
          </cell>
        </row>
        <row r="394">
          <cell r="A394">
            <v>393</v>
          </cell>
          <cell r="B394" t="str">
            <v>10;58 URB10</v>
          </cell>
          <cell r="C394">
            <v>285</v>
          </cell>
          <cell r="D394" t="str">
            <v>URB 10</v>
          </cell>
          <cell r="E394" t="str">
            <v>O: 23EHP-16x2-0.6HP HS TN</v>
          </cell>
          <cell r="F394" t="str">
            <v>Site-01146 (non-261)</v>
          </cell>
          <cell r="G394" t="str">
            <v>S06°12'58.8</v>
          </cell>
          <cell r="H394" t="str">
            <v>106°47'17.9</v>
          </cell>
          <cell r="I394" t="str">
            <v>Hotel Mulia (non-261)</v>
          </cell>
          <cell r="J394" t="str">
            <v>S06°12'55.3</v>
          </cell>
          <cell r="K394" t="str">
            <v>106°47'51.3</v>
          </cell>
          <cell r="L394" t="str">
            <v>1.0 km]</v>
          </cell>
          <cell r="M394" t="str">
            <v>Untitled</v>
          </cell>
          <cell r="N394" t="str">
            <v>&lt;None&gt;</v>
          </cell>
          <cell r="P394" t="str">
            <v>From 204 &amp; 28 Links</v>
          </cell>
        </row>
        <row r="395">
          <cell r="A395">
            <v>394</v>
          </cell>
          <cell r="B395" t="str">
            <v>63;65 URB10</v>
          </cell>
          <cell r="C395">
            <v>286</v>
          </cell>
          <cell r="D395" t="str">
            <v>URB 10</v>
          </cell>
          <cell r="E395" t="str">
            <v xml:space="preserve">R: 13EHC-63x2-0.6HP NP; Ant Dual Polarized </v>
          </cell>
          <cell r="F395" t="str">
            <v>Site-00552 (non-261)</v>
          </cell>
          <cell r="G395" t="str">
            <v>S06°13'23.6</v>
          </cell>
          <cell r="H395" t="str">
            <v>106°47'55.1</v>
          </cell>
          <cell r="I395" t="str">
            <v>Site-01162 (non-261)</v>
          </cell>
          <cell r="J395" t="str">
            <v>S06°13'24.7</v>
          </cell>
          <cell r="K395" t="str">
            <v>106°47'36.0</v>
          </cell>
          <cell r="L395" t="str">
            <v>0.6 km]</v>
          </cell>
          <cell r="M395" t="str">
            <v>Untitled</v>
          </cell>
          <cell r="N395" t="str">
            <v>&lt;None&gt;</v>
          </cell>
          <cell r="P395" t="str">
            <v>From 204 &amp; 28 Links</v>
          </cell>
        </row>
        <row r="396">
          <cell r="A396">
            <v>395</v>
          </cell>
          <cell r="B396" t="str">
            <v>63;66 URB10</v>
          </cell>
          <cell r="C396">
            <v>287</v>
          </cell>
          <cell r="D396" t="str">
            <v>URB 10</v>
          </cell>
          <cell r="E396" t="str">
            <v xml:space="preserve">R: 13EHC-63x2-0.6HP NP; Ant Dual Polarized </v>
          </cell>
          <cell r="F396" t="str">
            <v>Site-01146 (non-261)</v>
          </cell>
          <cell r="G396" t="str">
            <v>S06°12'58.8</v>
          </cell>
          <cell r="H396" t="str">
            <v>106°47'17.9</v>
          </cell>
          <cell r="I396" t="str">
            <v>Site-01162 (non-261)</v>
          </cell>
          <cell r="J396" t="str">
            <v>S06°13'24.7</v>
          </cell>
          <cell r="K396" t="str">
            <v>106°47'36.0</v>
          </cell>
          <cell r="L396" t="str">
            <v>1.0 km]</v>
          </cell>
          <cell r="M396" t="str">
            <v>Untitled</v>
          </cell>
          <cell r="N396" t="str">
            <v>&lt;None&gt;</v>
          </cell>
          <cell r="P396" t="str">
            <v>From 204 &amp; 28 Links</v>
          </cell>
        </row>
        <row r="397">
          <cell r="A397">
            <v>396</v>
          </cell>
          <cell r="B397" t="str">
            <v>63;5-UR10,UR11a,UR11b,D6,D7a,D7b</v>
          </cell>
          <cell r="C397">
            <v>288</v>
          </cell>
          <cell r="D397" t="str">
            <v>URB 10</v>
          </cell>
          <cell r="E397" t="str">
            <v xml:space="preserve">S: 13EHC-63x2-1.2HP NP ; Ant Dual Polarized  </v>
          </cell>
          <cell r="F397" t="str">
            <v>Site-01130 (non-261)</v>
          </cell>
          <cell r="G397" t="str">
            <v>S06°12'24.6</v>
          </cell>
          <cell r="H397" t="str">
            <v>106°47'15.9</v>
          </cell>
          <cell r="I397" t="str">
            <v>Site-01098 (non-261)</v>
          </cell>
          <cell r="J397" t="str">
            <v>S06°11'35.5</v>
          </cell>
          <cell r="K397" t="str">
            <v>106°46'30.7</v>
          </cell>
          <cell r="L397" t="str">
            <v>2.0 km]</v>
          </cell>
          <cell r="M397" t="str">
            <v>Untitled</v>
          </cell>
          <cell r="N397" t="str">
            <v>&lt;None&gt;</v>
          </cell>
          <cell r="P397" t="str">
            <v>From 204 &amp; 28 Links</v>
          </cell>
        </row>
        <row r="398">
          <cell r="A398">
            <v>397</v>
          </cell>
          <cell r="B398" t="str">
            <v>63;7-UR10,UR11a,UR11b,D6,D7a,D7b</v>
          </cell>
          <cell r="C398">
            <v>289</v>
          </cell>
          <cell r="D398" t="str">
            <v>URB 10</v>
          </cell>
          <cell r="E398" t="str">
            <v xml:space="preserve">S: 13EHC-63x2-1.2HP NP ; Ant Dual Polarized  </v>
          </cell>
          <cell r="F398" t="str">
            <v>Site-01130 (non-261)</v>
          </cell>
          <cell r="G398" t="str">
            <v>S06°12'24.6</v>
          </cell>
          <cell r="H398" t="str">
            <v>106°47'15.9</v>
          </cell>
          <cell r="I398" t="str">
            <v>Site-01539 (non-261)</v>
          </cell>
          <cell r="J398" t="str">
            <v>S06°11'11.2</v>
          </cell>
          <cell r="K398" t="str">
            <v>106°47'44.7</v>
          </cell>
          <cell r="L398" t="str">
            <v>2.4 km]</v>
          </cell>
          <cell r="M398" t="str">
            <v>Untitled</v>
          </cell>
          <cell r="N398" t="str">
            <v>&lt;None&gt;</v>
          </cell>
          <cell r="P398" t="str">
            <v>From 204 &amp; 28 Links</v>
          </cell>
        </row>
        <row r="399">
          <cell r="A399">
            <v>398</v>
          </cell>
          <cell r="B399" t="str">
            <v>63;67 URB10</v>
          </cell>
          <cell r="C399">
            <v>290</v>
          </cell>
          <cell r="D399" t="str">
            <v>URB 10</v>
          </cell>
          <cell r="E399" t="str">
            <v xml:space="preserve">T: 7EHC-63x2-0.6HP NP; Ant Dual Polarized </v>
          </cell>
          <cell r="F399" t="str">
            <v>Menara Peninsula (non-261)</v>
          </cell>
          <cell r="G399" t="str">
            <v>S06°11'24.8</v>
          </cell>
          <cell r="H399" t="str">
            <v>106°47'51.7</v>
          </cell>
          <cell r="I399" t="str">
            <v>Site-01146 (non-261)</v>
          </cell>
          <cell r="J399" t="str">
            <v>S06°12'58.8</v>
          </cell>
          <cell r="K399" t="str">
            <v>106°47'17.9</v>
          </cell>
          <cell r="L399" t="str">
            <v>3.1 km]</v>
          </cell>
          <cell r="M399" t="str">
            <v>Untitled</v>
          </cell>
          <cell r="N399" t="str">
            <v>&lt;None&gt;</v>
          </cell>
          <cell r="P399" t="str">
            <v>From 204 &amp; 28 Links</v>
          </cell>
        </row>
        <row r="400">
          <cell r="A400">
            <v>399</v>
          </cell>
          <cell r="B400" t="str">
            <v>63;68 URB10</v>
          </cell>
          <cell r="C400">
            <v>291</v>
          </cell>
          <cell r="D400" t="str">
            <v>URB 10</v>
          </cell>
          <cell r="E400" t="str">
            <v xml:space="preserve">T: 7EHC-63x2-0.6HP NP; Ant Dual Polarized </v>
          </cell>
          <cell r="F400" t="str">
            <v>Site-00552 (non-261)</v>
          </cell>
          <cell r="G400" t="str">
            <v>S06°13'23.6</v>
          </cell>
          <cell r="H400" t="str">
            <v>106°47'55.1</v>
          </cell>
          <cell r="I400" t="str">
            <v>Menara Peninsula (non-261)</v>
          </cell>
          <cell r="J400" t="str">
            <v>S06°11'24.8</v>
          </cell>
          <cell r="K400" t="str">
            <v>106°47'51.7</v>
          </cell>
          <cell r="L400" t="str">
            <v>3.7 km]</v>
          </cell>
          <cell r="M400" t="str">
            <v>Untitled</v>
          </cell>
          <cell r="N400" t="str">
            <v>&lt;None&gt;</v>
          </cell>
          <cell r="P400" t="str">
            <v>From 204 &amp; 28 Links</v>
          </cell>
        </row>
        <row r="401">
          <cell r="A401">
            <v>400</v>
          </cell>
          <cell r="B401" t="str">
            <v>63;44-UR10,UR11a,UR11b,D6,D7a,D7</v>
          </cell>
          <cell r="C401">
            <v>292</v>
          </cell>
          <cell r="D401" t="str">
            <v>URB 10</v>
          </cell>
          <cell r="E401" t="str">
            <v xml:space="preserve">U: 7EHC-63x2-1.2HP NP; Ant Dual Polarized </v>
          </cell>
          <cell r="F401" t="str">
            <v>Site-01098 (non-261)</v>
          </cell>
          <cell r="G401" t="str">
            <v>S06°11'35.5</v>
          </cell>
          <cell r="H401" t="str">
            <v>106°46'30.7</v>
          </cell>
          <cell r="I401" t="str">
            <v>SATELIT/DM</v>
          </cell>
          <cell r="J401" t="str">
            <v>S06°09'02.0</v>
          </cell>
          <cell r="K401" t="str">
            <v>106°44'57.4</v>
          </cell>
          <cell r="L401" t="str">
            <v>5.5 km]</v>
          </cell>
          <cell r="M401" t="str">
            <v>Untitled</v>
          </cell>
          <cell r="N401" t="str">
            <v>&lt;None&gt;</v>
          </cell>
          <cell r="P401" t="str">
            <v>From 204 &amp; 28 Links</v>
          </cell>
        </row>
        <row r="402">
          <cell r="A402">
            <v>401</v>
          </cell>
          <cell r="B402" t="str">
            <v>63;6-UR10,UR11a,UR11b,D6,D7a,D7b</v>
          </cell>
          <cell r="C402">
            <v>293</v>
          </cell>
          <cell r="D402" t="str">
            <v>URB 10</v>
          </cell>
          <cell r="E402" t="str">
            <v xml:space="preserve">U: 7EHC-63x2-1.2HP NP; Ant Dual Polarized </v>
          </cell>
          <cell r="F402" t="str">
            <v>Site-01539 (non-261)</v>
          </cell>
          <cell r="G402" t="str">
            <v>S06°11'11.2</v>
          </cell>
          <cell r="H402" t="str">
            <v>106°47'44.7</v>
          </cell>
          <cell r="I402" t="str">
            <v>SATELIT/DM</v>
          </cell>
          <cell r="J402" t="str">
            <v>S06°09'02.0</v>
          </cell>
          <cell r="K402" t="str">
            <v>106°44'57.4</v>
          </cell>
          <cell r="L402" t="str">
            <v>6.5 km]</v>
          </cell>
          <cell r="M402" t="str">
            <v>Untitled</v>
          </cell>
          <cell r="N402" t="str">
            <v>&lt;None&gt;</v>
          </cell>
          <cell r="P402" t="str">
            <v>From 204 &amp; 28 Links</v>
          </cell>
        </row>
        <row r="403">
          <cell r="A403">
            <v>402</v>
          </cell>
          <cell r="B403" t="str">
            <v>6;7;3 URB10</v>
          </cell>
          <cell r="C403">
            <v>333</v>
          </cell>
          <cell r="D403" t="str">
            <v>URB 10</v>
          </cell>
          <cell r="E403" t="str">
            <v>L: 15EHP-8x2-0.6HP HS TN; Upgradable to 16x2</v>
          </cell>
          <cell r="F403" t="str">
            <v>Site-01162 (non-261)</v>
          </cell>
          <cell r="G403" t="str">
            <v>S06°13'24.7</v>
          </cell>
          <cell r="H403" t="str">
            <v>106°47'36.0</v>
          </cell>
          <cell r="I403" t="str">
            <v>Senayan City (non-261)</v>
          </cell>
          <cell r="J403" t="str">
            <v>S06°13'36.0</v>
          </cell>
          <cell r="K403" t="str">
            <v>106°47'50.8</v>
          </cell>
          <cell r="L403" t="str">
            <v>0.6 km]</v>
          </cell>
          <cell r="M403" t="str">
            <v>Untitled</v>
          </cell>
          <cell r="N403" t="str">
            <v>&lt;None&gt;</v>
          </cell>
          <cell r="P403" t="str">
            <v>From 300 &amp; 28 Links</v>
          </cell>
        </row>
        <row r="404">
          <cell r="A404">
            <v>403</v>
          </cell>
          <cell r="B404" t="str">
            <v>10;67 URB10</v>
          </cell>
          <cell r="C404">
            <v>332</v>
          </cell>
          <cell r="D404" t="str">
            <v>URB 10</v>
          </cell>
          <cell r="E404" t="str">
            <v>O: 23EHP-16x2-0.6HP HS TN</v>
          </cell>
          <cell r="F404" t="str">
            <v>Site-01162 (non-261)</v>
          </cell>
          <cell r="G404" t="str">
            <v>S06°13'24.7</v>
          </cell>
          <cell r="H404" t="str">
            <v>106°47'36.0</v>
          </cell>
          <cell r="I404" t="str">
            <v>Site-01163 (non-261)</v>
          </cell>
          <cell r="J404" t="str">
            <v>S06°13'43.7</v>
          </cell>
          <cell r="K404" t="str">
            <v>106°47'10.0</v>
          </cell>
          <cell r="L404" t="str">
            <v>1.0 km]</v>
          </cell>
          <cell r="M404" t="str">
            <v>Untitled</v>
          </cell>
          <cell r="N404" t="str">
            <v>&lt;None&gt;</v>
          </cell>
          <cell r="P404" t="str">
            <v>From 300 &amp; 28 Links</v>
          </cell>
        </row>
        <row r="405">
          <cell r="A405">
            <v>404</v>
          </cell>
          <cell r="B405" t="str">
            <v>4;14;3 URB10</v>
          </cell>
          <cell r="C405">
            <v>334</v>
          </cell>
          <cell r="D405" t="str">
            <v>URB 10</v>
          </cell>
          <cell r="E405" t="str">
            <v>G: 23EHP-4x2-0.6HP NP TN; Upgradable to 8x2</v>
          </cell>
          <cell r="F405" t="str">
            <v>Site-01163 (non-261)</v>
          </cell>
          <cell r="G405" t="str">
            <v>S06°13'43.7</v>
          </cell>
          <cell r="H405" t="str">
            <v>106°47'10.0</v>
          </cell>
          <cell r="I405" t="str">
            <v>Site-00134 (non-261)</v>
          </cell>
          <cell r="J405" t="str">
            <v>S06°14'01.8</v>
          </cell>
          <cell r="K405" t="str">
            <v>106°47'13.8</v>
          </cell>
          <cell r="L405" t="str">
            <v>0.6 km]</v>
          </cell>
          <cell r="M405" t="str">
            <v>Untitled</v>
          </cell>
          <cell r="N405" t="str">
            <v>&lt;None&gt;</v>
          </cell>
          <cell r="P405" t="str">
            <v>From 300 &amp; 28 Links</v>
          </cell>
        </row>
        <row r="406">
          <cell r="A406">
            <v>405</v>
          </cell>
          <cell r="B406" t="str">
            <v>4;9-URB11a</v>
          </cell>
          <cell r="C406">
            <v>294</v>
          </cell>
          <cell r="D406" t="str">
            <v>URB 11b</v>
          </cell>
          <cell r="E406" t="str">
            <v>H: 18EHP-4x2-0.6HP NP TN; Upgradable to 8x2</v>
          </cell>
          <cell r="F406" t="str">
            <v>Site-01097 (non-261)</v>
          </cell>
          <cell r="G406" t="str">
            <v>S06°11'24.0</v>
          </cell>
          <cell r="H406" t="str">
            <v>106°47'02.5</v>
          </cell>
          <cell r="I406" t="str">
            <v>Site-00988 (non-261)</v>
          </cell>
          <cell r="J406" t="str">
            <v>S06°10'20.0</v>
          </cell>
          <cell r="K406" t="str">
            <v>106°46'31.3</v>
          </cell>
          <cell r="L406" t="str">
            <v>2.2 km]</v>
          </cell>
          <cell r="M406" t="str">
            <v>Untitled</v>
          </cell>
          <cell r="N406" t="str">
            <v>&lt;None&gt;</v>
          </cell>
          <cell r="P406" t="str">
            <v>From 204 &amp; 28 Links</v>
          </cell>
        </row>
        <row r="407">
          <cell r="A407">
            <v>406</v>
          </cell>
          <cell r="B407" t="str">
            <v>10;5-URB11b</v>
          </cell>
          <cell r="C407">
            <v>295</v>
          </cell>
          <cell r="D407" t="str">
            <v>URB 11b</v>
          </cell>
          <cell r="E407" t="str">
            <v>O: 23EHP-16x2-0.6HP HS TN</v>
          </cell>
          <cell r="F407" t="str">
            <v>Site-01097 (non-261)</v>
          </cell>
          <cell r="G407" t="str">
            <v>S06°11'24.0</v>
          </cell>
          <cell r="H407" t="str">
            <v>106°47'02.5</v>
          </cell>
          <cell r="I407" t="str">
            <v>Site-01098 (non-261)</v>
          </cell>
          <cell r="J407" t="str">
            <v>S06°11'35.5</v>
          </cell>
          <cell r="K407" t="str">
            <v>106°46'30.7</v>
          </cell>
          <cell r="L407" t="str">
            <v>1.0 km]</v>
          </cell>
          <cell r="M407" t="str">
            <v>Untitled</v>
          </cell>
          <cell r="N407" t="str">
            <v>&lt;None&gt;</v>
          </cell>
          <cell r="P407" t="str">
            <v>From 204 &amp; 28 Links</v>
          </cell>
        </row>
        <row r="408">
          <cell r="A408">
            <v>407</v>
          </cell>
          <cell r="D408" t="str">
            <v>URB 11b</v>
          </cell>
          <cell r="E408" t="str">
            <v>N: 7EHP-8x2-0.6HP HS TN; Upgradable to 16x2</v>
          </cell>
          <cell r="F408" t="str">
            <v>Spare</v>
          </cell>
          <cell r="O408" t="str">
            <v>Spare</v>
          </cell>
        </row>
        <row r="409">
          <cell r="A409">
            <v>408</v>
          </cell>
          <cell r="B409" t="str">
            <v>10;30-URB12</v>
          </cell>
          <cell r="C409">
            <v>296</v>
          </cell>
          <cell r="D409" t="str">
            <v>URB 12</v>
          </cell>
          <cell r="E409" t="str">
            <v>O: 23EHP-16x2-0.6HP HS TN</v>
          </cell>
          <cell r="F409" t="str">
            <v>Site-00565</v>
          </cell>
          <cell r="G409" t="str">
            <v>S06°09'02.4</v>
          </cell>
          <cell r="H409" t="str">
            <v>106°47'54.8</v>
          </cell>
          <cell r="I409" t="str">
            <v>Site-00048 (non-261)</v>
          </cell>
          <cell r="J409" t="str">
            <v>S06°09'13.9</v>
          </cell>
          <cell r="K409" t="str">
            <v>106°47'35.4</v>
          </cell>
          <cell r="L409" t="str">
            <v>0.7 km]</v>
          </cell>
          <cell r="M409" t="str">
            <v>Untitled</v>
          </cell>
          <cell r="N409" t="str">
            <v>&lt;None&gt;</v>
          </cell>
          <cell r="P409" t="str">
            <v>From 204 &amp; 28 Links</v>
          </cell>
        </row>
        <row r="410">
          <cell r="A410">
            <v>409</v>
          </cell>
          <cell r="B410" t="str">
            <v>4;25-URB_3</v>
          </cell>
          <cell r="C410">
            <v>297</v>
          </cell>
          <cell r="D410" t="str">
            <v>URB 3</v>
          </cell>
          <cell r="E410" t="str">
            <v>G: 23EHP-4x2-0.6HP NP TN; Upgradable to 8x2</v>
          </cell>
          <cell r="F410" t="str">
            <v>Site-00588 (non-261)</v>
          </cell>
          <cell r="G410" t="str">
            <v>S06°12'22.3</v>
          </cell>
          <cell r="H410" t="str">
            <v>106°50'59.0</v>
          </cell>
          <cell r="I410" t="str">
            <v>RSCM (non-261)</v>
          </cell>
          <cell r="J410" t="str">
            <v>S06°11'52.1</v>
          </cell>
          <cell r="K410" t="str">
            <v>106°50'47.8</v>
          </cell>
          <cell r="L410" t="str">
            <v>1.0 km]</v>
          </cell>
          <cell r="M410" t="str">
            <v>Untitled</v>
          </cell>
          <cell r="N410" t="str">
            <v>&lt;None&gt;</v>
          </cell>
          <cell r="P410" t="str">
            <v>From 204 &amp; 28 Links</v>
          </cell>
        </row>
        <row r="411">
          <cell r="A411">
            <v>410</v>
          </cell>
          <cell r="B411" t="str">
            <v>6;14-URB_5</v>
          </cell>
          <cell r="C411">
            <v>298</v>
          </cell>
          <cell r="D411" t="str">
            <v>URB 5</v>
          </cell>
          <cell r="E411" t="str">
            <v>L: 15EHP-8x2-0.6HP HS TN; Upgradable to 16x2</v>
          </cell>
          <cell r="F411" t="str">
            <v>Casablanca (non-261)</v>
          </cell>
          <cell r="G411" t="str">
            <v>S06°13'24.3</v>
          </cell>
          <cell r="H411" t="str">
            <v>106°50'42.5</v>
          </cell>
          <cell r="I411" t="str">
            <v>Site-00147</v>
          </cell>
          <cell r="J411" t="str">
            <v>S06°13'07.9</v>
          </cell>
          <cell r="K411" t="str">
            <v>106°50'20.5</v>
          </cell>
          <cell r="L411" t="str">
            <v>0.8 km]</v>
          </cell>
          <cell r="M411" t="str">
            <v>Untitled</v>
          </cell>
          <cell r="N411" t="str">
            <v>&lt;None&gt;</v>
          </cell>
          <cell r="P411" t="str">
            <v>From 204 &amp; 28 Links</v>
          </cell>
        </row>
        <row r="412">
          <cell r="A412">
            <v>411</v>
          </cell>
          <cell r="B412" t="str">
            <v>10;12-URB_5</v>
          </cell>
          <cell r="C412">
            <v>299</v>
          </cell>
          <cell r="D412" t="str">
            <v>URB 5</v>
          </cell>
          <cell r="E412" t="str">
            <v>O: 23EHP-16x2-0.6HP HS TN</v>
          </cell>
          <cell r="F412" t="str">
            <v>Site-01189</v>
          </cell>
          <cell r="G412" t="str">
            <v>S06°12'37.5</v>
          </cell>
          <cell r="H412" t="str">
            <v>106°50'38.4</v>
          </cell>
          <cell r="I412" t="str">
            <v>Site-00588 (non-261)</v>
          </cell>
          <cell r="J412" t="str">
            <v>S06°12'22.3</v>
          </cell>
          <cell r="K412" t="str">
            <v>106°50'59.0</v>
          </cell>
          <cell r="L412" t="str">
            <v>0.8 km]</v>
          </cell>
          <cell r="M412" t="str">
            <v>Untitled</v>
          </cell>
          <cell r="N412" t="str">
            <v>&lt;None&gt;</v>
          </cell>
          <cell r="P412" t="str">
            <v>From 204 &amp; 28 Links</v>
          </cell>
        </row>
        <row r="413">
          <cell r="A413">
            <v>412</v>
          </cell>
          <cell r="B413" t="str">
            <v>6;2-CBD_3</v>
          </cell>
          <cell r="C413">
            <v>300</v>
          </cell>
          <cell r="D413" t="str">
            <v>URB 8</v>
          </cell>
          <cell r="E413" t="str">
            <v>L: 15EHP-8x2-0.6HP HS TN; Upgradable to 16x2</v>
          </cell>
          <cell r="F413" t="str">
            <v>Site-01532 (non-261)</v>
          </cell>
          <cell r="G413" t="str">
            <v>S06°14'51.6</v>
          </cell>
          <cell r="H413" t="str">
            <v>106°48'54.9</v>
          </cell>
          <cell r="I413" t="str">
            <v>Seibu (non-261)</v>
          </cell>
          <cell r="J413" t="str">
            <v>S06°14'42.5</v>
          </cell>
          <cell r="K413" t="str">
            <v>106°48'13.0</v>
          </cell>
          <cell r="L413" t="str">
            <v>1.3 km]</v>
          </cell>
          <cell r="M413" t="str">
            <v>Untitled</v>
          </cell>
          <cell r="N413" t="str">
            <v>&lt;None&gt;</v>
          </cell>
          <cell r="P413" t="str">
            <v>From 204 &amp; 28 Links</v>
          </cell>
        </row>
        <row r="414">
          <cell r="A414">
            <v>413</v>
          </cell>
          <cell r="B414" t="str">
            <v>63;3 u8 du5a u9b</v>
          </cell>
          <cell r="C414">
            <v>370</v>
          </cell>
          <cell r="D414" t="str">
            <v>URB 8</v>
          </cell>
          <cell r="E414" t="str">
            <v xml:space="preserve">S: 13EHC-63x2-1.2HP NP ; Ant Dual Polarized  </v>
          </cell>
          <cell r="F414" t="str">
            <v>Site-00172 (non-261)</v>
          </cell>
          <cell r="G414" t="str">
            <v>S06°15'17.8</v>
          </cell>
          <cell r="H414" t="str">
            <v>106°47'48.8</v>
          </cell>
          <cell r="I414" t="str">
            <v>Ind-Mal Pondok Indah B-8</v>
          </cell>
          <cell r="J414" t="str">
            <v>S06°15'54.6</v>
          </cell>
          <cell r="K414" t="str">
            <v>106°47'02.8</v>
          </cell>
          <cell r="L414" t="str">
            <v>1.8 km]</v>
          </cell>
          <cell r="M414" t="str">
            <v>Untitled</v>
          </cell>
          <cell r="N414" t="str">
            <v>&lt;None&gt;</v>
          </cell>
          <cell r="P414" t="str">
            <v>From 300 &amp; 28 Links</v>
          </cell>
        </row>
        <row r="415">
          <cell r="A415">
            <v>414</v>
          </cell>
          <cell r="B415" t="str">
            <v>63;3 u8 du5a u9b;2</v>
          </cell>
          <cell r="C415">
            <v>371</v>
          </cell>
          <cell r="D415" t="str">
            <v>URB 8</v>
          </cell>
          <cell r="E415" t="str">
            <v xml:space="preserve">T: 7EHC-63x2-0.6HP NP; Ant Dual Polarized </v>
          </cell>
          <cell r="F415" t="str">
            <v>Site-01258 (non-261)</v>
          </cell>
          <cell r="G415" t="str">
            <v>S06°15'24.4</v>
          </cell>
          <cell r="H415" t="str">
            <v>106°50'15.1</v>
          </cell>
          <cell r="I415" t="str">
            <v>Site-00172 (non-261)</v>
          </cell>
          <cell r="J415" t="str">
            <v>S06°15'17.8</v>
          </cell>
          <cell r="K415" t="str">
            <v>106°47'48.8</v>
          </cell>
          <cell r="L415" t="str">
            <v>4.5 km]</v>
          </cell>
          <cell r="M415" t="str">
            <v>Untitled</v>
          </cell>
          <cell r="N415" t="str">
            <v>&lt;None&gt;</v>
          </cell>
          <cell r="P415" t="str">
            <v>From 300 &amp; 28 Links</v>
          </cell>
        </row>
        <row r="416">
          <cell r="A416">
            <v>415</v>
          </cell>
          <cell r="B416" t="str">
            <v>63;3 u8 du5a u9b;3</v>
          </cell>
          <cell r="C416">
            <v>373</v>
          </cell>
          <cell r="D416" t="str">
            <v>URB 8</v>
          </cell>
          <cell r="E416" t="str">
            <v xml:space="preserve">T: 7EHC-63x2-0.6HP NP; Ant Dual Polarized </v>
          </cell>
          <cell r="F416" t="str">
            <v>Site-01261 (non-261)</v>
          </cell>
          <cell r="G416" t="str">
            <v>S06°16'30.1</v>
          </cell>
          <cell r="H416" t="str">
            <v>106°48'58.4</v>
          </cell>
          <cell r="I416" t="str">
            <v>Ind-Mal Pondok Indah B-8</v>
          </cell>
          <cell r="J416" t="str">
            <v>S06°15'54.6</v>
          </cell>
          <cell r="K416" t="str">
            <v>106°47'02.8</v>
          </cell>
          <cell r="L416" t="str">
            <v>3.7 km]</v>
          </cell>
          <cell r="M416" t="str">
            <v>Untitled</v>
          </cell>
          <cell r="N416" t="str">
            <v>&lt;None&gt;</v>
          </cell>
          <cell r="P416" t="str">
            <v>From 300 &amp; 28 Links</v>
          </cell>
        </row>
        <row r="417">
          <cell r="A417">
            <v>416</v>
          </cell>
          <cell r="B417" t="str">
            <v>63;3 u8 du5a u9b;4</v>
          </cell>
          <cell r="C417">
            <v>372</v>
          </cell>
          <cell r="D417" t="str">
            <v>URB 8</v>
          </cell>
          <cell r="E417" t="str">
            <v xml:space="preserve">T: 7EHC-63x2-0.6HP NP; Ant Dual Polarized </v>
          </cell>
          <cell r="F417" t="str">
            <v>Site-01258 (non-261)</v>
          </cell>
          <cell r="G417" t="str">
            <v>S06°15'24.4</v>
          </cell>
          <cell r="H417" t="str">
            <v>106°50'15.1</v>
          </cell>
          <cell r="I417" t="str">
            <v>Site-01261 (non-261)</v>
          </cell>
          <cell r="J417" t="str">
            <v>S06°16'30.1</v>
          </cell>
          <cell r="K417" t="str">
            <v>106°48'58.4</v>
          </cell>
          <cell r="L417" t="str">
            <v>3.1 km]</v>
          </cell>
          <cell r="M417" t="str">
            <v>Untitled</v>
          </cell>
          <cell r="N417" t="str">
            <v>&lt;None&gt;</v>
          </cell>
          <cell r="P417" t="str">
            <v>From 300 &amp; 28 Links</v>
          </cell>
        </row>
        <row r="418">
          <cell r="A418">
            <v>417</v>
          </cell>
          <cell r="B418" t="str">
            <v>10;11u9a</v>
          </cell>
          <cell r="C418">
            <v>383</v>
          </cell>
          <cell r="D418" t="str">
            <v>URB 9a</v>
          </cell>
          <cell r="E418" t="str">
            <v>O: 23EHP-16x2-0.6HP HS TN</v>
          </cell>
          <cell r="F418" t="str">
            <v>Site-01231 (non-261)</v>
          </cell>
          <cell r="G418" t="str">
            <v>S06°16'20.2</v>
          </cell>
          <cell r="H418" t="str">
            <v>106°46'57.7</v>
          </cell>
          <cell r="I418" t="str">
            <v>Site-01197 (non-261)</v>
          </cell>
          <cell r="J418" t="str">
            <v>S06°15'22.5</v>
          </cell>
          <cell r="K418" t="str">
            <v>106°46'30.5</v>
          </cell>
          <cell r="L418" t="str">
            <v>2.0 km]</v>
          </cell>
          <cell r="M418" t="str">
            <v>Untitled</v>
          </cell>
          <cell r="N418" t="str">
            <v>&lt;None&gt;</v>
          </cell>
          <cell r="P418" t="str">
            <v>From 300 &amp; 28 Links</v>
          </cell>
        </row>
        <row r="419">
          <cell r="A419">
            <v>418</v>
          </cell>
          <cell r="B419" t="str">
            <v>63 u9a s7 u10</v>
          </cell>
          <cell r="C419">
            <v>376</v>
          </cell>
          <cell r="D419" t="str">
            <v>URB 9a</v>
          </cell>
          <cell r="E419" t="str">
            <v xml:space="preserve">S: 13EHC-63x2-1.2HP NP ; Ant Dual Polarized  </v>
          </cell>
          <cell r="F419" t="str">
            <v>Ind-Mal Pondok Indah B-8</v>
          </cell>
          <cell r="G419" t="str">
            <v>S06°15'54.6</v>
          </cell>
          <cell r="H419" t="str">
            <v>106°47'02.8</v>
          </cell>
          <cell r="I419" t="str">
            <v>Site-00465 (non-261)</v>
          </cell>
          <cell r="J419" t="str">
            <v>S06°15'18.2</v>
          </cell>
          <cell r="K419" t="str">
            <v>106°45'47.7</v>
          </cell>
          <cell r="L419" t="str">
            <v>2.6 km]</v>
          </cell>
          <cell r="M419" t="str">
            <v>Untitled</v>
          </cell>
          <cell r="N419" t="str">
            <v>&lt;None&gt;</v>
          </cell>
          <cell r="P419" t="str">
            <v>From 300 &amp; 28 Links</v>
          </cell>
        </row>
        <row r="420">
          <cell r="A420">
            <v>419</v>
          </cell>
          <cell r="B420" t="str">
            <v>63 u9a s7 u10;2</v>
          </cell>
          <cell r="C420">
            <v>386</v>
          </cell>
          <cell r="D420" t="str">
            <v>URB 9a</v>
          </cell>
          <cell r="E420" t="str">
            <v xml:space="preserve">T: 7EHC-63x2-0.6HP NP; Ant Dual Polarized </v>
          </cell>
          <cell r="F420" t="str">
            <v>Site-01233 (non-261)</v>
          </cell>
          <cell r="G420" t="str">
            <v>S06°16'57.7</v>
          </cell>
          <cell r="H420" t="str">
            <v>106°45'57.3</v>
          </cell>
          <cell r="I420" t="str">
            <v>Site-00465 (non-261)</v>
          </cell>
          <cell r="J420" t="str">
            <v>S06°15'18.2</v>
          </cell>
          <cell r="K420" t="str">
            <v>106°45'47.7</v>
          </cell>
          <cell r="L420" t="str">
            <v>3.1 km]</v>
          </cell>
          <cell r="M420" t="str">
            <v>Untitled</v>
          </cell>
          <cell r="N420" t="str">
            <v>&lt;None&gt;</v>
          </cell>
          <cell r="P420" t="str">
            <v>From 300 &amp; 28 Links</v>
          </cell>
        </row>
        <row r="421">
          <cell r="A421">
            <v>420</v>
          </cell>
          <cell r="B421" t="str">
            <v>63 u9a s7 u10;3</v>
          </cell>
          <cell r="C421">
            <v>384</v>
          </cell>
          <cell r="D421" t="str">
            <v>URB 9a</v>
          </cell>
          <cell r="E421" t="str">
            <v xml:space="preserve">S: 13EHC-63x2-1.2HP NP ; Ant Dual Polarized  </v>
          </cell>
          <cell r="F421" t="str">
            <v>Site-01231 (non-261)</v>
          </cell>
          <cell r="G421" t="str">
            <v>S06°16'20.2</v>
          </cell>
          <cell r="H421" t="str">
            <v>106°46'57.7</v>
          </cell>
          <cell r="I421" t="str">
            <v>Site-01233 (non-261)</v>
          </cell>
          <cell r="J421" t="str">
            <v>S06°16'57.7</v>
          </cell>
          <cell r="K421" t="str">
            <v>106°45'57.3</v>
          </cell>
          <cell r="L421" t="str">
            <v>2.2 km]</v>
          </cell>
          <cell r="M421" t="str">
            <v>Untitled</v>
          </cell>
          <cell r="N421" t="str">
            <v>&lt;None&gt;</v>
          </cell>
          <cell r="P421" t="str">
            <v>From 300 &amp; 28 Links</v>
          </cell>
        </row>
        <row r="422">
          <cell r="A422">
            <v>421</v>
          </cell>
          <cell r="B422" t="str">
            <v>63 u9a s7 u10;4</v>
          </cell>
          <cell r="C422">
            <v>385</v>
          </cell>
          <cell r="D422" t="str">
            <v>URB 9a</v>
          </cell>
          <cell r="E422" t="str">
            <v xml:space="preserve">R: 13EHC-63x2-0.6HP NP; Ant Dual Polarized </v>
          </cell>
          <cell r="F422" t="str">
            <v>Site-01231 (non-261)</v>
          </cell>
          <cell r="G422" t="str">
            <v>S06°16'20.2</v>
          </cell>
          <cell r="H422" t="str">
            <v>106°46'57.7</v>
          </cell>
          <cell r="I422" t="str">
            <v>Ind-Mal Pondok Indah B-8</v>
          </cell>
          <cell r="J422" t="str">
            <v>S06°15'54.6</v>
          </cell>
          <cell r="K422" t="str">
            <v>106°47'02.8</v>
          </cell>
          <cell r="L422" t="str">
            <v>0.8 km]</v>
          </cell>
          <cell r="M422" t="str">
            <v>Untitled</v>
          </cell>
          <cell r="N422" t="str">
            <v>&lt;None&gt;</v>
          </cell>
          <cell r="P422" t="str">
            <v>From 300 &amp; 28 Links</v>
          </cell>
        </row>
        <row r="423">
          <cell r="A423">
            <v>422</v>
          </cell>
          <cell r="B423" t="str">
            <v>6;13u9b u9a</v>
          </cell>
          <cell r="C423">
            <v>404</v>
          </cell>
          <cell r="D423" t="str">
            <v>URB 9b</v>
          </cell>
          <cell r="E423" t="str">
            <v>L: 15EHP-8x2-0.6HP HS TN; Upgradable to 16x2</v>
          </cell>
          <cell r="F423" t="str">
            <v>Site-01230 (non-261)</v>
          </cell>
          <cell r="G423" t="str">
            <v>S06°16'05.3</v>
          </cell>
          <cell r="H423" t="str">
            <v>106°47'26.7</v>
          </cell>
          <cell r="I423" t="str">
            <v>Site-01231 (non-261)</v>
          </cell>
          <cell r="J423" t="str">
            <v>S06°16'20.2</v>
          </cell>
          <cell r="K423" t="str">
            <v>106°46'57.7</v>
          </cell>
          <cell r="L423" t="str">
            <v>1.0 km]</v>
          </cell>
          <cell r="M423" t="str">
            <v>Untitled</v>
          </cell>
          <cell r="N423" t="str">
            <v>&lt;None&gt;</v>
          </cell>
          <cell r="P423" t="str">
            <v>From 300 &amp; 28 Links</v>
          </cell>
        </row>
      </sheetData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nu"/>
      <sheetName val="Assumptions"/>
      <sheetName val="Parameters"/>
      <sheetName val="Roll Out Plan"/>
      <sheetName val="Personnel Costs"/>
      <sheetName val="Accommodation"/>
      <sheetName val="Car Cost"/>
      <sheetName val="Office Cost"/>
      <sheetName val="Tools&amp;Equipment"/>
      <sheetName val="Default Hours"/>
      <sheetName val="Team Cost"/>
      <sheetName val="RND"/>
      <sheetName val="SND"/>
      <sheetName val="TND"/>
      <sheetName val="RSI GSM"/>
      <sheetName val="RSI UMTS"/>
      <sheetName val="SSI GSM"/>
      <sheetName val="SSI UMTS"/>
      <sheetName val="TSI"/>
      <sheetName val="NIV"/>
      <sheetName val="SA&amp;CW"/>
      <sheetName val="Project Management"/>
      <sheetName val="Personnel Summary"/>
      <sheetName val="Resource Plan"/>
      <sheetName val="Cost Summary"/>
      <sheetName val="Percentage"/>
      <sheetName val="Total Cost"/>
      <sheetName val="Recommended Price"/>
      <sheetName val="Tools_Equipment"/>
      <sheetName val="SA_CW"/>
      <sheetName val="Overview"/>
      <sheetName val="Prices"/>
      <sheetName val="Control"/>
      <sheetName val="Antenna"/>
      <sheetName val="Micro node"/>
      <sheetName val="Macro"/>
      <sheetName val="Contractual Terms"/>
      <sheetName val="GSDC"/>
      <sheetName val="Equip Dim"/>
      <sheetName val="Inputs"/>
      <sheetName val="Defaults"/>
      <sheetName val="Link Dim"/>
      <sheetName val=" B&amp;R Server FSC"/>
      <sheetName val=" @Commander  HA FSC"/>
      <sheetName val="B&amp;R Server FSC"/>
      <sheetName val="Breakdown"/>
      <sheetName val="Scenario 80%"/>
      <sheetName val="Data"/>
      <sheetName val="Summ"/>
      <sheetName val="K"/>
      <sheetName val="Price"/>
      <sheetName val="Paths - 261 Sites Scenario"/>
      <sheetName val="Cover"/>
      <sheetName val="Input"/>
      <sheetName val="TypeSite.AXD155-3"/>
      <sheetName val="Sheet1"/>
      <sheetName val=" "/>
      <sheetName val="ARPU-override"/>
      <sheetName val="SP Input"/>
      <sheetName val="Financial Input"/>
      <sheetName val="JAN"/>
      <sheetName val="prod"/>
    </sheetNames>
    <sheetDataSet>
      <sheetData sheetId="0"/>
      <sheetData sheetId="1"/>
      <sheetData sheetId="2" refreshError="1">
        <row r="7">
          <cell r="F7" t="str">
            <v>Portugal - Telecel</v>
          </cell>
        </row>
        <row r="9">
          <cell r="H9" t="str">
            <v>Scenario 1</v>
          </cell>
        </row>
        <row r="85">
          <cell r="H85" t="str">
            <v>SEK</v>
          </cell>
        </row>
        <row r="88">
          <cell r="C88">
            <v>1</v>
          </cell>
          <cell r="D88" t="str">
            <v>Euro</v>
          </cell>
          <cell r="E88" t="str">
            <v>EUR</v>
          </cell>
          <cell r="F88">
            <v>1</v>
          </cell>
          <cell r="G88">
            <v>0</v>
          </cell>
          <cell r="H88" t="str">
            <v>EUR</v>
          </cell>
          <cell r="I88">
            <v>1</v>
          </cell>
        </row>
        <row r="89">
          <cell r="C89">
            <v>2</v>
          </cell>
          <cell r="D89" t="str">
            <v>US Dollars</v>
          </cell>
          <cell r="E89" t="str">
            <v>USD</v>
          </cell>
          <cell r="F89">
            <v>0.91339999999999999</v>
          </cell>
          <cell r="G89">
            <v>0</v>
          </cell>
          <cell r="H89" t="str">
            <v>USD</v>
          </cell>
          <cell r="I89">
            <v>0.91339999999999999</v>
          </cell>
        </row>
        <row r="90">
          <cell r="C90">
            <v>3</v>
          </cell>
          <cell r="D90" t="str">
            <v>Pound Sterling</v>
          </cell>
          <cell r="E90" t="str">
            <v>GBP</v>
          </cell>
          <cell r="F90">
            <v>0</v>
          </cell>
          <cell r="G90">
            <v>0</v>
          </cell>
          <cell r="H90" t="str">
            <v>GBP</v>
          </cell>
        </row>
        <row r="91">
          <cell r="C91">
            <v>4</v>
          </cell>
          <cell r="D91" t="str">
            <v>Swedish "Krona"</v>
          </cell>
          <cell r="E91" t="str">
            <v>SEK</v>
          </cell>
          <cell r="F91">
            <v>8.3704999999999998</v>
          </cell>
          <cell r="G91">
            <v>0</v>
          </cell>
          <cell r="H91" t="str">
            <v>SEK</v>
          </cell>
          <cell r="I91">
            <v>8.3704999999999998</v>
          </cell>
        </row>
        <row r="92">
          <cell r="C92">
            <v>5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&amp;C Calculator"/>
      <sheetName val="Input"/>
      <sheetName val="service summary"/>
      <sheetName val="Input and Dimensioning Output"/>
      <sheetName val="Traffic Distribution"/>
      <sheetName val="output"/>
      <sheetName val="Calculation"/>
      <sheetName val="Master Assumptions"/>
      <sheetName val="Interface"/>
      <sheetName val="RESULTS"/>
      <sheetName val="RFQ"/>
      <sheetName val="Micro node"/>
      <sheetName val="Paths - 261 Sites Scenario"/>
      <sheetName val="Marshal -1"/>
      <sheetName val="2x2 1+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Path List - 300 Macro+28 Inbuil"/>
      <sheetName val="Path List _ 300 Macro_28 Inbuil"/>
      <sheetName val="Price Summary"/>
      <sheetName val="Performance_Assumptions"/>
      <sheetName val="Price"/>
      <sheetName val="Parameters"/>
    </sheetNames>
    <sheetDataSet>
      <sheetData sheetId="0" refreshError="1"/>
      <sheetData sheetId="1" refreshError="1">
        <row r="2">
          <cell r="A2" t="str">
            <v>63;6-CBD_1/DU_4</v>
          </cell>
          <cell r="B2">
            <v>1</v>
          </cell>
          <cell r="C2">
            <v>31</v>
          </cell>
          <cell r="D2" t="str">
            <v>CBD 1</v>
          </cell>
          <cell r="E2" t="str">
            <v xml:space="preserve">S: 13EHC-63x2-1.2HP NP ; Ant Dual Polarized  </v>
          </cell>
          <cell r="F2" t="str">
            <v>Citra Graha</v>
          </cell>
          <cell r="G2" t="str">
            <v>S06°14'04.7</v>
          </cell>
          <cell r="H2" t="str">
            <v>106°49'27.2</v>
          </cell>
          <cell r="I2" t="str">
            <v>Site-00692</v>
          </cell>
          <cell r="J2" t="str">
            <v>S06°13'44.1</v>
          </cell>
          <cell r="K2" t="str">
            <v>106°48'48.1</v>
          </cell>
          <cell r="L2" t="str">
            <v>&lt;None&gt;</v>
          </cell>
          <cell r="M2" t="str">
            <v>1.4 km]</v>
          </cell>
          <cell r="N2" t="str">
            <v>Untitled</v>
          </cell>
          <cell r="O2" t="str">
            <v>From link 204 sites</v>
          </cell>
        </row>
        <row r="3">
          <cell r="A3" t="str">
            <v>4;9-CBD_1</v>
          </cell>
          <cell r="B3">
            <v>2</v>
          </cell>
          <cell r="C3">
            <v>19</v>
          </cell>
          <cell r="D3" t="str">
            <v>CBD 1</v>
          </cell>
          <cell r="E3" t="str">
            <v>G: 23EHP-4x2-0.6HP NP TN; Upgradable to 8x2</v>
          </cell>
          <cell r="F3" t="str">
            <v>Graha Irama* (non-200)</v>
          </cell>
          <cell r="G3" t="str">
            <v>S06°14'00.7</v>
          </cell>
          <cell r="H3" t="str">
            <v>106°49'56.0</v>
          </cell>
          <cell r="I3" t="str">
            <v>Site-00436</v>
          </cell>
          <cell r="J3" t="str">
            <v>S06°13'44.2</v>
          </cell>
          <cell r="K3" t="str">
            <v>106°49'57.1</v>
          </cell>
          <cell r="L3" t="str">
            <v>&lt;None&gt;</v>
          </cell>
          <cell r="M3" t="str">
            <v>0.5 km]</v>
          </cell>
          <cell r="N3" t="str">
            <v>Untitled</v>
          </cell>
          <cell r="O3" t="str">
            <v>From link 204 sites</v>
          </cell>
        </row>
        <row r="4">
          <cell r="A4" t="str">
            <v>4;17-CBD_1</v>
          </cell>
          <cell r="B4">
            <v>3</v>
          </cell>
          <cell r="C4">
            <v>15</v>
          </cell>
          <cell r="D4" t="str">
            <v>CBD 1</v>
          </cell>
          <cell r="E4" t="str">
            <v>G: 23EHP-4x2-0.6HP NP TN; Upgradable to 8x2</v>
          </cell>
          <cell r="F4" t="str">
            <v>Menara Rajawali (non-200)</v>
          </cell>
          <cell r="G4" t="str">
            <v>S06°13'35.1</v>
          </cell>
          <cell r="H4" t="str">
            <v>106°49'34.8</v>
          </cell>
          <cell r="I4" t="str">
            <v>Site-00138</v>
          </cell>
          <cell r="J4" t="str">
            <v>S06°13'27.0</v>
          </cell>
          <cell r="K4" t="str">
            <v>106°49'34.7</v>
          </cell>
          <cell r="L4" t="str">
            <v>&lt;None&gt;</v>
          </cell>
          <cell r="M4" t="str">
            <v>0.2 km]</v>
          </cell>
          <cell r="N4" t="str">
            <v>Untitled</v>
          </cell>
          <cell r="O4" t="str">
            <v>From link 204 sites</v>
          </cell>
        </row>
        <row r="5">
          <cell r="A5" t="str">
            <v>2;73-CBD_1</v>
          </cell>
          <cell r="B5">
            <v>4</v>
          </cell>
          <cell r="C5">
            <v>12</v>
          </cell>
          <cell r="D5" t="str">
            <v>CBD 1</v>
          </cell>
          <cell r="E5" t="str">
            <v>A: 23EHP-2x2-0.6HP NP TN; Upgradable to 4x2</v>
          </cell>
          <cell r="F5" t="str">
            <v>Plaza Kuningan (non-200)</v>
          </cell>
          <cell r="G5" t="str">
            <v>S06°12'59.7</v>
          </cell>
          <cell r="H5" t="str">
            <v>106°49'52.4</v>
          </cell>
          <cell r="I5" t="str">
            <v>Site-00534</v>
          </cell>
          <cell r="J5" t="str">
            <v>S06°13'02.8</v>
          </cell>
          <cell r="K5" t="str">
            <v>106°49'52.9</v>
          </cell>
          <cell r="L5" t="str">
            <v>&lt;None&gt;</v>
          </cell>
          <cell r="M5" t="str">
            <v>0.1 km]</v>
          </cell>
          <cell r="N5" t="str">
            <v>Untitled</v>
          </cell>
          <cell r="O5" t="str">
            <v>From link 204 sites</v>
          </cell>
        </row>
        <row r="6">
          <cell r="A6" t="str">
            <v>4;28-CBD_1</v>
          </cell>
          <cell r="B6">
            <v>5</v>
          </cell>
          <cell r="C6">
            <v>16</v>
          </cell>
          <cell r="D6" t="str">
            <v>CBD 1</v>
          </cell>
          <cell r="E6" t="str">
            <v>G: 23EHP-4x2-0.6HP NP TN; Upgradable to 8x2</v>
          </cell>
          <cell r="F6" t="str">
            <v>Plaza Kuningan (non-200)</v>
          </cell>
          <cell r="G6" t="str">
            <v>S06°12'59.7</v>
          </cell>
          <cell r="H6" t="str">
            <v>106°49'52.4</v>
          </cell>
          <cell r="I6" t="str">
            <v>Wisma Tugu (1 &amp; 2) (non-200)</v>
          </cell>
          <cell r="J6" t="str">
            <v>S06°12'54.8</v>
          </cell>
          <cell r="K6" t="str">
            <v>106°49'52.7</v>
          </cell>
          <cell r="L6" t="str">
            <v>&lt;None&gt;</v>
          </cell>
          <cell r="M6" t="str">
            <v>0.2 km]</v>
          </cell>
          <cell r="N6" t="str">
            <v>Untitled</v>
          </cell>
          <cell r="O6" t="str">
            <v>From link 204 sites</v>
          </cell>
        </row>
        <row r="7">
          <cell r="A7" t="str">
            <v>2;45-CBD_1</v>
          </cell>
          <cell r="B7">
            <v>6</v>
          </cell>
          <cell r="C7">
            <v>10</v>
          </cell>
          <cell r="D7" t="str">
            <v>CBD 1</v>
          </cell>
          <cell r="E7" t="str">
            <v>A: 23EHP-2x2-0.6HP NP TN; Upgradable to 4x2</v>
          </cell>
          <cell r="F7" t="str">
            <v>Ritz Carlton (non-200)</v>
          </cell>
          <cell r="G7" t="str">
            <v>S06°13'43.7</v>
          </cell>
          <cell r="H7" t="str">
            <v>106°49'35.8</v>
          </cell>
          <cell r="I7" t="str">
            <v>Site-00558</v>
          </cell>
          <cell r="J7" t="str">
            <v>S06°13'38.5</v>
          </cell>
          <cell r="K7" t="str">
            <v>106°49'44.2</v>
          </cell>
          <cell r="L7" t="str">
            <v>&lt;None&gt;</v>
          </cell>
          <cell r="M7" t="str">
            <v>0.3 km]</v>
          </cell>
          <cell r="N7" t="str">
            <v>Untitled</v>
          </cell>
          <cell r="O7" t="str">
            <v>From link 204 sites</v>
          </cell>
        </row>
        <row r="8">
          <cell r="A8" t="str">
            <v>6;9-CBD_1</v>
          </cell>
          <cell r="B8">
            <v>7</v>
          </cell>
          <cell r="C8">
            <v>22</v>
          </cell>
          <cell r="D8" t="str">
            <v>CBD 1</v>
          </cell>
          <cell r="E8" t="str">
            <v>L: 15EHP-8x2-0.6HP HS TN; Upgradable to 16x2</v>
          </cell>
          <cell r="F8" t="str">
            <v>Ritz Carlton (non-200)</v>
          </cell>
          <cell r="G8" t="str">
            <v>S06°13'43.7</v>
          </cell>
          <cell r="H8" t="str">
            <v>106°49'35.8</v>
          </cell>
          <cell r="I8" t="str">
            <v>Site-00527</v>
          </cell>
          <cell r="J8" t="str">
            <v>S06°13'40.0</v>
          </cell>
          <cell r="K8" t="str">
            <v>106°49'22.7</v>
          </cell>
          <cell r="L8" t="str">
            <v>&lt;None&gt;</v>
          </cell>
          <cell r="M8" t="str">
            <v>0.4 km]</v>
          </cell>
          <cell r="N8" t="str">
            <v>Untitled</v>
          </cell>
          <cell r="O8" t="str">
            <v>From link 204 sites</v>
          </cell>
        </row>
        <row r="9">
          <cell r="A9" t="str">
            <v>2;184-CBD_1</v>
          </cell>
          <cell r="B9">
            <v>8</v>
          </cell>
          <cell r="C9">
            <v>7</v>
          </cell>
          <cell r="D9" t="str">
            <v>CBD 1</v>
          </cell>
          <cell r="E9" t="str">
            <v>A: 23EHP-2x2-0.6HP NP TN; Upgradable to 4x2</v>
          </cell>
          <cell r="F9" t="str">
            <v>Sentra Mulia (non-200)</v>
          </cell>
          <cell r="G9" t="str">
            <v>S06°13'18.9</v>
          </cell>
          <cell r="H9" t="str">
            <v>106°49'52.9</v>
          </cell>
          <cell r="I9" t="str">
            <v>Site-00881</v>
          </cell>
          <cell r="J9" t="str">
            <v>S06°13'24.5</v>
          </cell>
          <cell r="K9" t="str">
            <v>106°49'46.8</v>
          </cell>
          <cell r="L9" t="str">
            <v>&lt;None&gt;</v>
          </cell>
          <cell r="M9" t="str">
            <v>0.3 km]</v>
          </cell>
          <cell r="N9" t="str">
            <v>Untitled</v>
          </cell>
          <cell r="O9" t="str">
            <v>From link 204 sites</v>
          </cell>
        </row>
        <row r="10">
          <cell r="A10" t="str">
            <v>2;86-CBD_1</v>
          </cell>
          <cell r="B10">
            <v>9</v>
          </cell>
          <cell r="C10">
            <v>13</v>
          </cell>
          <cell r="D10" t="str">
            <v>CBD 1</v>
          </cell>
          <cell r="E10" t="str">
            <v>A: 23EHP-2x2-0.6HP NP TN; Upgradable to 4x2</v>
          </cell>
          <cell r="F10" t="str">
            <v>Setiabudi 1 (non-200)</v>
          </cell>
          <cell r="G10" t="str">
            <v>S06°12'31.7</v>
          </cell>
          <cell r="H10" t="str">
            <v>106°49'46.8</v>
          </cell>
          <cell r="I10" t="str">
            <v>Site-00122</v>
          </cell>
          <cell r="J10" t="str">
            <v>S06°12'34.8</v>
          </cell>
          <cell r="K10" t="str">
            <v>106°49'37.5</v>
          </cell>
          <cell r="L10" t="str">
            <v>&lt;None&gt;</v>
          </cell>
          <cell r="M10" t="str">
            <v>0.3 km]</v>
          </cell>
          <cell r="N10" t="str">
            <v>Untitled</v>
          </cell>
          <cell r="O10" t="str">
            <v>From link 204 sites</v>
          </cell>
        </row>
        <row r="11">
          <cell r="A11" t="str">
            <v>10;16-CBD_1</v>
          </cell>
          <cell r="B11">
            <v>10</v>
          </cell>
          <cell r="C11">
            <v>3</v>
          </cell>
          <cell r="D11" t="str">
            <v>CBD 1</v>
          </cell>
          <cell r="E11" t="str">
            <v>O: 23EHP-16x2-0.6HP HS TN</v>
          </cell>
          <cell r="F11" t="str">
            <v>Site-00127</v>
          </cell>
          <cell r="G11" t="str">
            <v>S06°12'30.0</v>
          </cell>
          <cell r="H11" t="str">
            <v>106°49'51.7</v>
          </cell>
          <cell r="I11" t="str">
            <v>Site-00556</v>
          </cell>
          <cell r="J11" t="str">
            <v>S06°12'17.2</v>
          </cell>
          <cell r="K11" t="str">
            <v>106°50'01.3</v>
          </cell>
          <cell r="L11" t="str">
            <v>&lt;None&gt;</v>
          </cell>
          <cell r="M11" t="str">
            <v>0.5 km]</v>
          </cell>
          <cell r="N11" t="str">
            <v>Untitled</v>
          </cell>
          <cell r="O11" t="str">
            <v>From link 204 sites</v>
          </cell>
        </row>
        <row r="12">
          <cell r="A12" t="str">
            <v>4;34-CBD_1</v>
          </cell>
          <cell r="B12">
            <v>11</v>
          </cell>
          <cell r="C12">
            <v>17</v>
          </cell>
          <cell r="D12" t="str">
            <v>CBD 1</v>
          </cell>
          <cell r="E12" t="str">
            <v>G: 23EHP-4x2-0.6HP NP TN; Upgradable to 8x2</v>
          </cell>
          <cell r="F12" t="str">
            <v>Site-00127</v>
          </cell>
          <cell r="G12" t="str">
            <v>S06°12'30.0</v>
          </cell>
          <cell r="H12" t="str">
            <v>106°49'51.7</v>
          </cell>
          <cell r="I12" t="str">
            <v>Setiabudi 1 (non-200)</v>
          </cell>
          <cell r="J12" t="str">
            <v>S06°12'31.7</v>
          </cell>
          <cell r="K12" t="str">
            <v>106°49'46.8</v>
          </cell>
          <cell r="L12" t="str">
            <v>&lt;None&gt;</v>
          </cell>
          <cell r="M12" t="str">
            <v>0.2 km]</v>
          </cell>
          <cell r="N12" t="str">
            <v>Untitled</v>
          </cell>
          <cell r="O12" t="str">
            <v>From link 204 sites</v>
          </cell>
        </row>
        <row r="13">
          <cell r="A13" t="str">
            <v>63;8-CBD_1/DU_4</v>
          </cell>
          <cell r="B13">
            <v>12</v>
          </cell>
          <cell r="C13">
            <v>33</v>
          </cell>
          <cell r="D13" t="str">
            <v>CBD 1</v>
          </cell>
          <cell r="E13" t="str">
            <v xml:space="preserve">R: 13EHC-63x2-0.6HP NP; Ant Dual Polarized </v>
          </cell>
          <cell r="F13" t="str">
            <v>Site-00130</v>
          </cell>
          <cell r="G13" t="str">
            <v>S06°13'22.0</v>
          </cell>
          <cell r="H13" t="str">
            <v>106°48'54.7</v>
          </cell>
          <cell r="I13" t="str">
            <v>Site-00527</v>
          </cell>
          <cell r="J13" t="str">
            <v>S06°13'40.0</v>
          </cell>
          <cell r="K13" t="str">
            <v>106°49'22.7</v>
          </cell>
          <cell r="L13" t="str">
            <v>&lt;None&gt;</v>
          </cell>
          <cell r="M13" t="str">
            <v>1.0 km]</v>
          </cell>
          <cell r="N13" t="str">
            <v>Untitled</v>
          </cell>
          <cell r="O13" t="str">
            <v>From link 204 sites</v>
          </cell>
        </row>
        <row r="14">
          <cell r="A14" t="str">
            <v>10;36-CDB_1</v>
          </cell>
          <cell r="B14">
            <v>13</v>
          </cell>
          <cell r="C14">
            <v>4</v>
          </cell>
          <cell r="D14" t="str">
            <v>CBD 1</v>
          </cell>
          <cell r="E14" t="str">
            <v>O: 23EHP-16x2-0.6HP HS TN</v>
          </cell>
          <cell r="F14" t="str">
            <v>Site-00137</v>
          </cell>
          <cell r="G14" t="str">
            <v>S06°13'18.0</v>
          </cell>
          <cell r="H14" t="str">
            <v>106°49'57.0</v>
          </cell>
          <cell r="I14" t="str">
            <v>Site-00147</v>
          </cell>
          <cell r="J14" t="str">
            <v>S06°13'07.9</v>
          </cell>
          <cell r="K14" t="str">
            <v>106°50'20.5</v>
          </cell>
          <cell r="L14" t="str">
            <v>&lt;None&gt;</v>
          </cell>
          <cell r="M14" t="str">
            <v>0.8 km]</v>
          </cell>
          <cell r="N14" t="str">
            <v>Untitled</v>
          </cell>
          <cell r="O14" t="str">
            <v>From link 204 sites</v>
          </cell>
        </row>
        <row r="15">
          <cell r="A15" t="str">
            <v>4;74-CBD_1</v>
          </cell>
          <cell r="B15">
            <v>14</v>
          </cell>
          <cell r="C15">
            <v>18</v>
          </cell>
          <cell r="D15" t="str">
            <v>CBD 1</v>
          </cell>
          <cell r="E15" t="str">
            <v>G: 23EHP-4x2-0.6HP NP TN; Upgradable to 8x2</v>
          </cell>
          <cell r="F15" t="str">
            <v>Site-00137</v>
          </cell>
          <cell r="G15" t="str">
            <v>S06°13'18.0</v>
          </cell>
          <cell r="H15" t="str">
            <v>106°49'57.0</v>
          </cell>
          <cell r="I15" t="str">
            <v>Sentra Mulia (non-200)</v>
          </cell>
          <cell r="J15" t="str">
            <v>S06°13'18.9</v>
          </cell>
          <cell r="K15" t="str">
            <v>106°49'52.9</v>
          </cell>
          <cell r="L15" t="str">
            <v>&lt;None&gt;</v>
          </cell>
          <cell r="M15" t="str">
            <v>0.1 km]</v>
          </cell>
          <cell r="N15" t="str">
            <v>Untitled</v>
          </cell>
          <cell r="O15" t="str">
            <v>From link 204 sites</v>
          </cell>
        </row>
        <row r="16">
          <cell r="A16" t="str">
            <v>63;30-CBD_1</v>
          </cell>
          <cell r="B16">
            <v>15</v>
          </cell>
          <cell r="C16">
            <v>28</v>
          </cell>
          <cell r="D16" t="str">
            <v>CBD 1</v>
          </cell>
          <cell r="E16" t="str">
            <v xml:space="preserve">S: 13EHC-63x2-1.2HP NP ; Ant Dual Polarized  </v>
          </cell>
          <cell r="F16" t="str">
            <v>Site-00147</v>
          </cell>
          <cell r="G16" t="str">
            <v>S06°13'07.9</v>
          </cell>
          <cell r="H16" t="str">
            <v>106°50'20.5</v>
          </cell>
          <cell r="I16" t="str">
            <v>Site-01189</v>
          </cell>
          <cell r="J16" t="str">
            <v>S06°12'37.5</v>
          </cell>
          <cell r="K16" t="str">
            <v>106°50'38.4</v>
          </cell>
          <cell r="L16" t="str">
            <v>&lt;None&gt;</v>
          </cell>
          <cell r="M16" t="str">
            <v>1.1 km]</v>
          </cell>
          <cell r="N16" t="str">
            <v>Untitled</v>
          </cell>
          <cell r="O16" t="str">
            <v>From link 204 sites</v>
          </cell>
        </row>
        <row r="17">
          <cell r="A17" t="str">
            <v>63;31-CBD_1</v>
          </cell>
          <cell r="B17">
            <v>16</v>
          </cell>
          <cell r="C17">
            <v>29</v>
          </cell>
          <cell r="D17" t="str">
            <v>CBD 1</v>
          </cell>
          <cell r="E17" t="str">
            <v xml:space="preserve">R: 13EHC-63x2-0.6HP NP; Ant Dual Polarized </v>
          </cell>
          <cell r="F17" t="str">
            <v>Site-00147</v>
          </cell>
          <cell r="G17" t="str">
            <v>S06°13'07.9</v>
          </cell>
          <cell r="H17" t="str">
            <v>106°50'20.5</v>
          </cell>
          <cell r="I17" t="str">
            <v>Site-00586</v>
          </cell>
          <cell r="J17" t="str">
            <v>S06°12'50.9</v>
          </cell>
          <cell r="K17" t="str">
            <v>106°50'13.7</v>
          </cell>
          <cell r="L17" t="str">
            <v>&lt;None&gt;</v>
          </cell>
          <cell r="M17" t="str">
            <v>0.6 km]</v>
          </cell>
          <cell r="N17" t="str">
            <v>Untitled</v>
          </cell>
          <cell r="O17" t="str">
            <v>From link 204 sites</v>
          </cell>
        </row>
        <row r="18">
          <cell r="A18" t="str">
            <v>2;201-CBD_1</v>
          </cell>
          <cell r="B18">
            <v>17</v>
          </cell>
          <cell r="C18">
            <v>8</v>
          </cell>
          <cell r="D18" t="str">
            <v>CBD 1</v>
          </cell>
          <cell r="E18" t="str">
            <v>A: 23EHP-2x2-0.6HP NP TN; Upgradable to 4x2</v>
          </cell>
          <cell r="F18" t="str">
            <v>Site-00149</v>
          </cell>
          <cell r="G18" t="str">
            <v>S06°13'48.4</v>
          </cell>
          <cell r="H18" t="str">
            <v>106°49'34.4</v>
          </cell>
          <cell r="I18" t="str">
            <v>Ritz Carlton (non-200)</v>
          </cell>
          <cell r="J18" t="str">
            <v>S06°13'43.7</v>
          </cell>
          <cell r="K18" t="str">
            <v>106°49'35.8</v>
          </cell>
          <cell r="L18" t="str">
            <v>&lt;None&gt;</v>
          </cell>
          <cell r="M18" t="str">
            <v>0.2 km]</v>
          </cell>
          <cell r="N18" t="str">
            <v>Untitled</v>
          </cell>
          <cell r="O18" t="str">
            <v>From link 204 sites</v>
          </cell>
        </row>
        <row r="19">
          <cell r="A19" t="str">
            <v>10;5-CBD_1</v>
          </cell>
          <cell r="B19">
            <v>18</v>
          </cell>
          <cell r="C19">
            <v>5</v>
          </cell>
          <cell r="D19" t="str">
            <v>CBD 1</v>
          </cell>
          <cell r="E19" t="str">
            <v>O: 23EHP-16x2-0.6HP HS TN</v>
          </cell>
          <cell r="F19" t="str">
            <v>Site-00158</v>
          </cell>
          <cell r="G19" t="str">
            <v>S06°14'00.1</v>
          </cell>
          <cell r="H19" t="str">
            <v>106°49'52.2</v>
          </cell>
          <cell r="I19" t="str">
            <v>Graha Irama* (non-200)</v>
          </cell>
          <cell r="J19" t="str">
            <v>S06°14'00.7</v>
          </cell>
          <cell r="K19" t="str">
            <v>106°49'56.0</v>
          </cell>
          <cell r="L19" t="str">
            <v>&lt;None&gt;</v>
          </cell>
          <cell r="M19" t="str">
            <v>0.1 km]</v>
          </cell>
          <cell r="N19" t="str">
            <v>Untitled</v>
          </cell>
          <cell r="O19" t="str">
            <v>From link 204 sites</v>
          </cell>
        </row>
        <row r="20">
          <cell r="A20" t="str">
            <v>63;10-CBD_1</v>
          </cell>
          <cell r="B20">
            <v>19</v>
          </cell>
          <cell r="C20">
            <v>23</v>
          </cell>
          <cell r="D20" t="str">
            <v>CBD 1</v>
          </cell>
          <cell r="E20" t="str">
            <v xml:space="preserve">R: 13EHC-63x2-0.6HP NP; Ant Dual Polarized </v>
          </cell>
          <cell r="F20" t="str">
            <v>Site-00158</v>
          </cell>
          <cell r="G20" t="str">
            <v>S06°14'00.1</v>
          </cell>
          <cell r="H20" t="str">
            <v>106°49'52.2</v>
          </cell>
          <cell r="I20" t="str">
            <v>Citra Graha</v>
          </cell>
          <cell r="J20" t="str">
            <v>S06°14'04.7</v>
          </cell>
          <cell r="K20" t="str">
            <v>106°49'27.2</v>
          </cell>
          <cell r="L20" t="str">
            <v>&lt;None&gt;</v>
          </cell>
          <cell r="M20" t="str">
            <v>0.8 km]</v>
          </cell>
          <cell r="N20" t="str">
            <v>Untitled</v>
          </cell>
          <cell r="O20" t="str">
            <v>From link 204 sites</v>
          </cell>
        </row>
        <row r="21">
          <cell r="A21" t="str">
            <v>63;11-CBD_1</v>
          </cell>
          <cell r="B21">
            <v>20</v>
          </cell>
          <cell r="C21">
            <v>24</v>
          </cell>
          <cell r="D21" t="str">
            <v>CBD 1</v>
          </cell>
          <cell r="E21" t="str">
            <v xml:space="preserve">R: 13EHC-63x2-0.6HP NP; Ant Dual Polarized </v>
          </cell>
          <cell r="F21" t="str">
            <v>Site-00159</v>
          </cell>
          <cell r="G21" t="str">
            <v>S06°14'05.4</v>
          </cell>
          <cell r="H21" t="str">
            <v>106°49'30.1</v>
          </cell>
          <cell r="I21" t="str">
            <v>Citra Graha</v>
          </cell>
          <cell r="J21" t="str">
            <v>S06°14'04.7</v>
          </cell>
          <cell r="K21" t="str">
            <v>106°49'27.2</v>
          </cell>
          <cell r="L21" t="str">
            <v>&lt;None&gt;</v>
          </cell>
          <cell r="M21" t="str">
            <v>0.1 km]</v>
          </cell>
          <cell r="N21" t="str">
            <v>Untitled</v>
          </cell>
          <cell r="O21" t="str">
            <v>From link 204 sites</v>
          </cell>
        </row>
        <row r="22">
          <cell r="A22" t="str">
            <v>63;12-CBD_1</v>
          </cell>
          <cell r="B22">
            <v>21</v>
          </cell>
          <cell r="C22">
            <v>25</v>
          </cell>
          <cell r="D22" t="str">
            <v>CBD 1</v>
          </cell>
          <cell r="E22" t="str">
            <v xml:space="preserve">R: 13EHC-63x2-0.6HP NP; Ant Dual Polarized </v>
          </cell>
          <cell r="F22" t="str">
            <v>Site-00168</v>
          </cell>
          <cell r="G22" t="str">
            <v>S06°14'17.6</v>
          </cell>
          <cell r="H22" t="str">
            <v>106°49'51.2</v>
          </cell>
          <cell r="I22" t="str">
            <v>Site-00159</v>
          </cell>
          <cell r="J22" t="str">
            <v>S06°14'05.4</v>
          </cell>
          <cell r="K22" t="str">
            <v>106°49'30.1</v>
          </cell>
          <cell r="L22" t="str">
            <v>&lt;None&gt;</v>
          </cell>
          <cell r="M22" t="str">
            <v>0.8 km]</v>
          </cell>
          <cell r="N22" t="str">
            <v>Untitled</v>
          </cell>
          <cell r="O22" t="str">
            <v>From link 204 sites</v>
          </cell>
        </row>
        <row r="23">
          <cell r="A23" t="str">
            <v>63;13-CBD_1</v>
          </cell>
          <cell r="B23">
            <v>22</v>
          </cell>
          <cell r="C23">
            <v>26</v>
          </cell>
          <cell r="D23" t="str">
            <v>CBD 1</v>
          </cell>
          <cell r="E23" t="str">
            <v xml:space="preserve">R: 13EHC-63x2-0.6HP NP; Ant Dual Polarized </v>
          </cell>
          <cell r="F23" t="str">
            <v>Site-00168</v>
          </cell>
          <cell r="G23" t="str">
            <v>S06°14'17.6</v>
          </cell>
          <cell r="H23" t="str">
            <v>106°49'51.2</v>
          </cell>
          <cell r="I23" t="str">
            <v>Site-00158</v>
          </cell>
          <cell r="J23" t="str">
            <v>S06°14'00.1</v>
          </cell>
          <cell r="K23" t="str">
            <v>106°49'52.2</v>
          </cell>
          <cell r="L23" t="str">
            <v>&lt;None&gt;</v>
          </cell>
          <cell r="M23" t="str">
            <v>0.5 km]</v>
          </cell>
          <cell r="N23" t="str">
            <v>Untitled</v>
          </cell>
          <cell r="O23" t="str">
            <v>From link 204 sites</v>
          </cell>
        </row>
        <row r="24">
          <cell r="A24" t="str">
            <v>2;72-CBD_1</v>
          </cell>
          <cell r="B24">
            <v>23</v>
          </cell>
          <cell r="C24">
            <v>11</v>
          </cell>
          <cell r="D24" t="str">
            <v>CBD 1</v>
          </cell>
          <cell r="E24" t="str">
            <v>A: 23EHP-2x2-0.6HP NP TN; Upgradable to 4x2</v>
          </cell>
          <cell r="F24" t="str">
            <v>Site-00421</v>
          </cell>
          <cell r="G24" t="str">
            <v>S06°12'47.6</v>
          </cell>
          <cell r="H24" t="str">
            <v>106°49'50.1</v>
          </cell>
          <cell r="I24" t="str">
            <v>Wisma Kodel (non-200)</v>
          </cell>
          <cell r="J24" t="str">
            <v>S06°12'43.5</v>
          </cell>
          <cell r="K24" t="str">
            <v>106°49'48.2</v>
          </cell>
          <cell r="L24" t="str">
            <v>&lt;None&gt;</v>
          </cell>
          <cell r="M24" t="str">
            <v>0.1 km]</v>
          </cell>
          <cell r="N24" t="str">
            <v>Untitled</v>
          </cell>
          <cell r="O24" t="str">
            <v>From link 204 sites</v>
          </cell>
        </row>
        <row r="25">
          <cell r="A25" t="str">
            <v>2;23-CBD_1</v>
          </cell>
          <cell r="B25">
            <v>24</v>
          </cell>
          <cell r="C25">
            <v>9</v>
          </cell>
          <cell r="D25" t="str">
            <v>CBD 1</v>
          </cell>
          <cell r="E25" t="str">
            <v>A: 23EHP-2x2-0.6HP NP TN; Upgradable to 4x2</v>
          </cell>
          <cell r="F25" t="str">
            <v>Site-00436</v>
          </cell>
          <cell r="G25" t="str">
            <v>S06°13'44.2</v>
          </cell>
          <cell r="H25" t="str">
            <v>106°49'57.1</v>
          </cell>
          <cell r="I25" t="str">
            <v>Site-00148</v>
          </cell>
          <cell r="J25" t="str">
            <v>S06°13'32.6</v>
          </cell>
          <cell r="K25" t="str">
            <v>106°49'58.4</v>
          </cell>
          <cell r="L25" t="str">
            <v>&lt;None&gt;</v>
          </cell>
          <cell r="M25" t="str">
            <v>0.4 km]</v>
          </cell>
          <cell r="N25" t="str">
            <v>Untitled</v>
          </cell>
          <cell r="O25" t="str">
            <v>From link 204 sites</v>
          </cell>
        </row>
        <row r="26">
          <cell r="A26" t="str">
            <v>10;9-CBD_1</v>
          </cell>
          <cell r="B26">
            <v>25</v>
          </cell>
          <cell r="C26">
            <v>6</v>
          </cell>
          <cell r="D26" t="str">
            <v>CBD 1</v>
          </cell>
          <cell r="E26" t="str">
            <v>O: 23EHP-16x2-0.6HP HS TN</v>
          </cell>
          <cell r="F26" t="str">
            <v>Site-00527</v>
          </cell>
          <cell r="G26" t="str">
            <v>S06°13'40.0</v>
          </cell>
          <cell r="H26" t="str">
            <v>106°49'22.7</v>
          </cell>
          <cell r="I26" t="str">
            <v>Menara Rajawali (non-200)</v>
          </cell>
          <cell r="J26" t="str">
            <v>S06°13'35.1</v>
          </cell>
          <cell r="K26" t="str">
            <v>106°49'34.8</v>
          </cell>
          <cell r="L26" t="str">
            <v>&lt;None&gt;</v>
          </cell>
          <cell r="M26" t="str">
            <v>0.4 km]</v>
          </cell>
          <cell r="N26" t="str">
            <v>Untitled</v>
          </cell>
          <cell r="O26" t="str">
            <v>From link 204 sites</v>
          </cell>
        </row>
        <row r="27">
          <cell r="A27" t="str">
            <v>63;9-CBD_1/DU_4</v>
          </cell>
          <cell r="B27">
            <v>26</v>
          </cell>
          <cell r="C27">
            <v>34</v>
          </cell>
          <cell r="D27" t="str">
            <v>CBD 1</v>
          </cell>
          <cell r="E27" t="str">
            <v xml:space="preserve">R: 13EHC-63x2-0.6HP NP; Ant Dual Polarized </v>
          </cell>
          <cell r="F27" t="str">
            <v>Site-00527</v>
          </cell>
          <cell r="G27" t="str">
            <v>S06°13'40.0</v>
          </cell>
          <cell r="H27" t="str">
            <v>106°49'22.7</v>
          </cell>
          <cell r="I27" t="str">
            <v>Citra Graha</v>
          </cell>
          <cell r="J27" t="str">
            <v>S06°14'04.7</v>
          </cell>
          <cell r="K27" t="str">
            <v>106°49'27.2</v>
          </cell>
          <cell r="L27" t="str">
            <v>&lt;None&gt;</v>
          </cell>
          <cell r="M27" t="str">
            <v>0.8 km]</v>
          </cell>
          <cell r="N27" t="str">
            <v>Untitled</v>
          </cell>
          <cell r="O27" t="str">
            <v>From link 204 sites</v>
          </cell>
        </row>
        <row r="28">
          <cell r="A28" t="str">
            <v>6;3-CBD_1</v>
          </cell>
          <cell r="B28">
            <v>27</v>
          </cell>
          <cell r="C28">
            <v>21</v>
          </cell>
          <cell r="D28" t="str">
            <v>CBD 1</v>
          </cell>
          <cell r="E28" t="str">
            <v>L: 15EHP-8x2-0.6HP HS TN; Upgradable to 16x2</v>
          </cell>
          <cell r="F28" t="str">
            <v>Site-00542</v>
          </cell>
          <cell r="G28" t="str">
            <v>S06°14'12.1</v>
          </cell>
          <cell r="H28" t="str">
            <v>106°49'40.5</v>
          </cell>
          <cell r="I28" t="str">
            <v>Site-00159</v>
          </cell>
          <cell r="J28" t="str">
            <v>S06°14'05.4</v>
          </cell>
          <cell r="K28" t="str">
            <v>106°49'30.1</v>
          </cell>
          <cell r="L28" t="str">
            <v>&lt;None&gt;</v>
          </cell>
          <cell r="M28" t="str">
            <v>0.4 km]</v>
          </cell>
          <cell r="N28" t="str">
            <v>Untitled</v>
          </cell>
          <cell r="O28" t="str">
            <v>From link 204 sites</v>
          </cell>
        </row>
        <row r="29">
          <cell r="A29" t="str">
            <v>6;18-CBD_1</v>
          </cell>
          <cell r="B29">
            <v>28</v>
          </cell>
          <cell r="C29">
            <v>20</v>
          </cell>
          <cell r="D29" t="str">
            <v>CBD 1</v>
          </cell>
          <cell r="E29" t="str">
            <v>L: 15EHP-8x2-0.6HP HS TN; Upgradable to 16x2</v>
          </cell>
          <cell r="F29" t="str">
            <v>Site-00556</v>
          </cell>
          <cell r="G29" t="str">
            <v>S06°12'17.2</v>
          </cell>
          <cell r="H29" t="str">
            <v>106°50'01.3</v>
          </cell>
          <cell r="I29" t="str">
            <v>Wisma 46 (non-200)</v>
          </cell>
          <cell r="J29" t="str">
            <v>S06°12'17.5</v>
          </cell>
          <cell r="K29" t="str">
            <v>106°49'33.3</v>
          </cell>
          <cell r="L29" t="str">
            <v>&lt;None&gt;</v>
          </cell>
          <cell r="M29" t="str">
            <v>0.9 km]</v>
          </cell>
          <cell r="N29" t="str">
            <v>Untitled</v>
          </cell>
          <cell r="O29" t="str">
            <v>From link 204 sites</v>
          </cell>
        </row>
        <row r="30">
          <cell r="A30" t="str">
            <v>6;15-CBD_1</v>
          </cell>
          <cell r="B30">
            <v>29</v>
          </cell>
          <cell r="C30">
            <v>1</v>
          </cell>
          <cell r="D30" t="str">
            <v>CBD 1</v>
          </cell>
          <cell r="E30" t="str">
            <v>L: 15EHP-8x2-0.6HP HS TN; Upgradable to 16x2</v>
          </cell>
          <cell r="F30" t="str">
            <v>Site-00586</v>
          </cell>
          <cell r="G30" t="str">
            <v>S06°12'50.9</v>
          </cell>
          <cell r="H30" t="str">
            <v>106°50'13.7</v>
          </cell>
          <cell r="I30" t="str">
            <v>Wisma Kodel (non-200)</v>
          </cell>
          <cell r="J30" t="str">
            <v>S06°12'43.5</v>
          </cell>
          <cell r="K30" t="str">
            <v>106°49'48.2</v>
          </cell>
          <cell r="L30" t="str">
            <v>&lt;None&gt;</v>
          </cell>
          <cell r="M30" t="str">
            <v>0.8 km]</v>
          </cell>
          <cell r="N30" t="str">
            <v>Untitled</v>
          </cell>
          <cell r="O30" t="str">
            <v>From link 204 sites</v>
          </cell>
        </row>
        <row r="31">
          <cell r="A31" t="str">
            <v>63;32-CBD_1</v>
          </cell>
          <cell r="B31">
            <v>30</v>
          </cell>
          <cell r="C31">
            <v>30</v>
          </cell>
          <cell r="D31" t="str">
            <v>CBD 1</v>
          </cell>
          <cell r="E31" t="str">
            <v xml:space="preserve">R: 13EHC-63x2-0.6HP NP; Ant Dual Polarized </v>
          </cell>
          <cell r="F31" t="str">
            <v>Site-00586</v>
          </cell>
          <cell r="G31" t="str">
            <v>S06°12'50.9</v>
          </cell>
          <cell r="H31" t="str">
            <v>106°50'13.7</v>
          </cell>
          <cell r="I31" t="str">
            <v>Ind-Menara Imperium B-3</v>
          </cell>
          <cell r="J31" t="str">
            <v>S06°12'37.1</v>
          </cell>
          <cell r="K31" t="str">
            <v>106°49'54.0</v>
          </cell>
          <cell r="L31" t="str">
            <v>&lt;None&gt;</v>
          </cell>
          <cell r="M31" t="str">
            <v>0.7 km]</v>
          </cell>
          <cell r="N31" t="str">
            <v>Untitled</v>
          </cell>
          <cell r="O31" t="str">
            <v>From link 204 sites</v>
          </cell>
        </row>
        <row r="32">
          <cell r="A32" t="str">
            <v>63;7-CBD_1/DU_4</v>
          </cell>
          <cell r="B32">
            <v>31</v>
          </cell>
          <cell r="C32">
            <v>32</v>
          </cell>
          <cell r="D32" t="str">
            <v>CBD 1</v>
          </cell>
          <cell r="E32" t="str">
            <v xml:space="preserve">R: 13EHC-63x2-0.6HP NP; Ant Dual Polarized </v>
          </cell>
          <cell r="F32" t="str">
            <v>Site-00692</v>
          </cell>
          <cell r="G32" t="str">
            <v>S06°13'44.1</v>
          </cell>
          <cell r="H32" t="str">
            <v>106°48'48.1</v>
          </cell>
          <cell r="I32" t="str">
            <v>Site-00130</v>
          </cell>
          <cell r="J32" t="str">
            <v>S06°13'22.0</v>
          </cell>
          <cell r="K32" t="str">
            <v>106°48'54.7</v>
          </cell>
          <cell r="L32" t="str">
            <v>&lt;None&gt;</v>
          </cell>
          <cell r="M32" t="str">
            <v>0.7 km]</v>
          </cell>
          <cell r="N32" t="str">
            <v>Untitled</v>
          </cell>
          <cell r="O32" t="str">
            <v>From link 204 sites</v>
          </cell>
        </row>
        <row r="33">
          <cell r="A33" t="str">
            <v>63;29-CBD_1</v>
          </cell>
          <cell r="B33">
            <v>32</v>
          </cell>
          <cell r="C33">
            <v>27</v>
          </cell>
          <cell r="D33" t="str">
            <v>CBD 1</v>
          </cell>
          <cell r="E33" t="str">
            <v xml:space="preserve">S: 13EHC-63x2-1.2HP NP ; Ant Dual Polarized  </v>
          </cell>
          <cell r="F33" t="str">
            <v>Site-01189</v>
          </cell>
          <cell r="G33" t="str">
            <v>S06°12'37.5</v>
          </cell>
          <cell r="H33" t="str">
            <v>106°50'38.4</v>
          </cell>
          <cell r="I33" t="str">
            <v>Ind-Menara Imperium B-3</v>
          </cell>
          <cell r="J33" t="str">
            <v>S06°12'37.1</v>
          </cell>
          <cell r="K33" t="str">
            <v>106°49'54.0</v>
          </cell>
          <cell r="L33" t="str">
            <v>&lt;None&gt;</v>
          </cell>
          <cell r="M33" t="str">
            <v>1.4 km]</v>
          </cell>
          <cell r="N33" t="str">
            <v>Untitled</v>
          </cell>
          <cell r="O33" t="str">
            <v>From link 204 sites</v>
          </cell>
        </row>
        <row r="34">
          <cell r="A34" t="str">
            <v>2;90-CBD_1</v>
          </cell>
          <cell r="B34">
            <v>33</v>
          </cell>
          <cell r="C34">
            <v>14</v>
          </cell>
          <cell r="D34" t="str">
            <v>CBD 1</v>
          </cell>
          <cell r="E34" t="str">
            <v>A: 23EHP-2x2-0.6HP NP TN; Upgradable to 4x2</v>
          </cell>
          <cell r="F34" t="str">
            <v>Wisma 46 (non-200)</v>
          </cell>
          <cell r="G34" t="str">
            <v>S06°12'17.5</v>
          </cell>
          <cell r="H34" t="str">
            <v>106°49'33.3</v>
          </cell>
          <cell r="I34" t="str">
            <v>Site-00531</v>
          </cell>
          <cell r="J34" t="str">
            <v>S06°12'14.6</v>
          </cell>
          <cell r="K34" t="str">
            <v>106°49'36.8</v>
          </cell>
          <cell r="L34" t="str">
            <v>&lt;None&gt;</v>
          </cell>
          <cell r="M34" t="str">
            <v>0.1 km]</v>
          </cell>
          <cell r="N34" t="str">
            <v>Untitled</v>
          </cell>
          <cell r="O34" t="str">
            <v>From link 204 sites</v>
          </cell>
        </row>
        <row r="35">
          <cell r="A35" t="str">
            <v>10;13-CBD_1</v>
          </cell>
          <cell r="B35">
            <v>34</v>
          </cell>
          <cell r="C35">
            <v>2</v>
          </cell>
          <cell r="D35" t="str">
            <v>CBD 1</v>
          </cell>
          <cell r="E35" t="str">
            <v>O: 23EHP-16x2-0.6HP HS TN</v>
          </cell>
          <cell r="F35" t="str">
            <v>Wisma Tugu (1 &amp; 2) (non-200)</v>
          </cell>
          <cell r="G35" t="str">
            <v>S06°12'54.8</v>
          </cell>
          <cell r="H35" t="str">
            <v>106°49'52.7</v>
          </cell>
          <cell r="I35" t="str">
            <v>Site-00586</v>
          </cell>
          <cell r="J35" t="str">
            <v>S06°12'50.9</v>
          </cell>
          <cell r="K35" t="str">
            <v>106°50'13.7</v>
          </cell>
          <cell r="L35" t="str">
            <v>&lt;None&gt;</v>
          </cell>
          <cell r="M35" t="str">
            <v>0.7 km]</v>
          </cell>
          <cell r="N35" t="str">
            <v>Untitled</v>
          </cell>
          <cell r="O35" t="str">
            <v>From link 204 sites</v>
          </cell>
        </row>
        <row r="36">
          <cell r="A36" t="str">
            <v>2;52-CBD_2</v>
          </cell>
          <cell r="B36">
            <v>35</v>
          </cell>
          <cell r="C36">
            <v>46</v>
          </cell>
          <cell r="D36" t="str">
            <v>CBD 2</v>
          </cell>
          <cell r="E36" t="str">
            <v>A: 23EHP-2x2-0.6HP NP TN; Upgradable to 4x2</v>
          </cell>
          <cell r="F36" t="str">
            <v>H Atlet Century Park (non-200)</v>
          </cell>
          <cell r="G36" t="str">
            <v>S06°13'23.3</v>
          </cell>
          <cell r="H36" t="str">
            <v>106°48'09.8</v>
          </cell>
          <cell r="I36" t="str">
            <v>Site-00131</v>
          </cell>
          <cell r="J36" t="str">
            <v>S06°13'25.5</v>
          </cell>
          <cell r="K36" t="str">
            <v>106°48'18.6</v>
          </cell>
          <cell r="L36" t="str">
            <v>&lt;None&gt;</v>
          </cell>
          <cell r="M36" t="str">
            <v>0.3 km]</v>
          </cell>
          <cell r="N36" t="str">
            <v>Untitled</v>
          </cell>
          <cell r="O36" t="str">
            <v>From link 204 sites</v>
          </cell>
        </row>
        <row r="37">
          <cell r="A37" t="str">
            <v>2;50-CBD_2</v>
          </cell>
          <cell r="B37">
            <v>36</v>
          </cell>
          <cell r="C37">
            <v>45</v>
          </cell>
          <cell r="D37" t="str">
            <v>CBD 2</v>
          </cell>
          <cell r="E37" t="str">
            <v>A: 23EHP-2x2-0.6HP NP TN; Upgradable to 4x2</v>
          </cell>
          <cell r="F37" t="str">
            <v>Hotal Crown Plaza (non-200)</v>
          </cell>
          <cell r="G37" t="str">
            <v>S06°13'21.3</v>
          </cell>
          <cell r="H37" t="str">
            <v>106°48'54.6</v>
          </cell>
          <cell r="I37" t="str">
            <v>Site-00547</v>
          </cell>
          <cell r="J37" t="str">
            <v>S06°13'08.4</v>
          </cell>
          <cell r="K37" t="str">
            <v>106°48'50.6</v>
          </cell>
          <cell r="L37" t="str">
            <v>&lt;None&gt;</v>
          </cell>
          <cell r="M37" t="str">
            <v>0.4 km]</v>
          </cell>
          <cell r="N37" t="str">
            <v>Untitled</v>
          </cell>
          <cell r="O37" t="str">
            <v>From link 204 sites</v>
          </cell>
        </row>
        <row r="38">
          <cell r="A38" t="str">
            <v>63;26-CBD_2</v>
          </cell>
          <cell r="B38">
            <v>37</v>
          </cell>
          <cell r="C38">
            <v>66</v>
          </cell>
          <cell r="D38" t="str">
            <v>CBD 2</v>
          </cell>
          <cell r="E38" t="str">
            <v xml:space="preserve">S: 13EHC-63x2-1.2HP NP ; Ant Dual Polarized  </v>
          </cell>
          <cell r="F38" t="str">
            <v>Ind-Menara Imperium B-3</v>
          </cell>
          <cell r="G38" t="str">
            <v>S06°12'37.1</v>
          </cell>
          <cell r="H38" t="str">
            <v>106°49'54.0</v>
          </cell>
          <cell r="I38" t="str">
            <v>Site-00543</v>
          </cell>
          <cell r="J38" t="str">
            <v>S06°12'08.2</v>
          </cell>
          <cell r="K38" t="str">
            <v>106°49'12.5</v>
          </cell>
          <cell r="L38" t="str">
            <v>&lt;None&gt;</v>
          </cell>
          <cell r="M38" t="str">
            <v>1.6 km]</v>
          </cell>
          <cell r="N38" t="str">
            <v>Untitled</v>
          </cell>
          <cell r="O38" t="str">
            <v>From link 204 sites</v>
          </cell>
        </row>
        <row r="39">
          <cell r="A39" t="str">
            <v>63;27-CBD_2</v>
          </cell>
          <cell r="B39">
            <v>38</v>
          </cell>
          <cell r="C39">
            <v>67</v>
          </cell>
          <cell r="D39" t="str">
            <v>CBD 2</v>
          </cell>
          <cell r="E39" t="str">
            <v xml:space="preserve">R: 13EHC-63x2-0.6HP NP; Ant Dual Polarized </v>
          </cell>
          <cell r="F39" t="str">
            <v>Ind-Menara Imperium B-3</v>
          </cell>
          <cell r="G39" t="str">
            <v>S06°12'37.1</v>
          </cell>
          <cell r="H39" t="str">
            <v>106°49'54.0</v>
          </cell>
          <cell r="I39" t="str">
            <v>Site-00556</v>
          </cell>
          <cell r="J39" t="str">
            <v>S06°12'17.2</v>
          </cell>
          <cell r="K39" t="str">
            <v>106°50'01.3</v>
          </cell>
          <cell r="L39" t="str">
            <v>&lt;None&gt;</v>
          </cell>
          <cell r="M39" t="str">
            <v>0.7 km]</v>
          </cell>
          <cell r="N39" t="str">
            <v>Untitled</v>
          </cell>
          <cell r="O39" t="str">
            <v>From link 204 sites</v>
          </cell>
        </row>
        <row r="40">
          <cell r="A40" t="str">
            <v>10;40-CBD_2</v>
          </cell>
          <cell r="B40">
            <v>39</v>
          </cell>
          <cell r="C40">
            <v>41</v>
          </cell>
          <cell r="D40" t="str">
            <v>CBD 2</v>
          </cell>
          <cell r="E40" t="str">
            <v>O: 23EHP-16x2-0.6HP HS TN</v>
          </cell>
          <cell r="F40" t="str">
            <v>JSX 2 (non-200)</v>
          </cell>
          <cell r="G40" t="str">
            <v>S06°13'21.3</v>
          </cell>
          <cell r="H40" t="str">
            <v>106°48'33.8</v>
          </cell>
          <cell r="I40" t="str">
            <v>Site-00185</v>
          </cell>
          <cell r="J40" t="str">
            <v>S06°13'04.7</v>
          </cell>
          <cell r="K40" t="str">
            <v>106°48'37.5</v>
          </cell>
          <cell r="L40" t="str">
            <v>&lt;None&gt;</v>
          </cell>
          <cell r="M40" t="str">
            <v>0.5 km]</v>
          </cell>
          <cell r="N40" t="str">
            <v>Untitled</v>
          </cell>
          <cell r="O40" t="str">
            <v>From link 204 sites</v>
          </cell>
        </row>
        <row r="41">
          <cell r="A41" t="str">
            <v>4;41-CBD_2</v>
          </cell>
          <cell r="B41">
            <v>40</v>
          </cell>
          <cell r="C41">
            <v>57</v>
          </cell>
          <cell r="D41" t="str">
            <v>CBD 2</v>
          </cell>
          <cell r="E41" t="str">
            <v>G: 23EHP-4x2-0.6HP NP TN; Upgradable to 8x2</v>
          </cell>
          <cell r="F41" t="str">
            <v>JSX 2 (non-200)</v>
          </cell>
          <cell r="G41" t="str">
            <v>S06°13'21.3</v>
          </cell>
          <cell r="H41" t="str">
            <v>106°48'33.8</v>
          </cell>
          <cell r="I41" t="str">
            <v>Bapindo Plaza (non-200)</v>
          </cell>
          <cell r="J41" t="str">
            <v>S06°13'23.4</v>
          </cell>
          <cell r="K41" t="str">
            <v>106°48'30.6</v>
          </cell>
          <cell r="L41" t="str">
            <v>&lt;None&gt;</v>
          </cell>
          <cell r="M41" t="str">
            <v>0.1 km]</v>
          </cell>
          <cell r="N41" t="str">
            <v>Untitled</v>
          </cell>
          <cell r="O41" t="str">
            <v>From link 204 sites</v>
          </cell>
        </row>
        <row r="42">
          <cell r="A42" t="str">
            <v>2;200-CBD_2</v>
          </cell>
          <cell r="B42">
            <v>41</v>
          </cell>
          <cell r="C42">
            <v>73</v>
          </cell>
          <cell r="D42" t="str">
            <v>CBD 2</v>
          </cell>
          <cell r="E42" t="str">
            <v>A: 23EHP-2x2-0.6HP NP TN; Upgradable to 4x2</v>
          </cell>
          <cell r="F42" t="str">
            <v>JSX 2 (non-200)</v>
          </cell>
          <cell r="G42" t="str">
            <v>S06°13'21.3</v>
          </cell>
          <cell r="H42" t="str">
            <v>106°48'33.8</v>
          </cell>
          <cell r="I42" t="str">
            <v>Site-00514</v>
          </cell>
          <cell r="J42" t="str">
            <v>S06°13'20.4</v>
          </cell>
          <cell r="K42" t="str">
            <v>106°48'34.1</v>
          </cell>
          <cell r="L42" t="str">
            <v>&lt;None&gt;</v>
          </cell>
          <cell r="M42" t="str">
            <v>0.0 km]</v>
          </cell>
          <cell r="N42" t="str">
            <v>Untitled</v>
          </cell>
          <cell r="O42" t="str">
            <v>From link 204 sites</v>
          </cell>
        </row>
        <row r="43">
          <cell r="A43" t="str">
            <v>2;93-CBD_2</v>
          </cell>
          <cell r="B43">
            <v>42</v>
          </cell>
          <cell r="C43">
            <v>50</v>
          </cell>
          <cell r="D43" t="str">
            <v>CBD 2</v>
          </cell>
          <cell r="E43" t="str">
            <v>A: 23EHP-2x2-0.6HP NP TN; Upgradable to 4x2</v>
          </cell>
          <cell r="F43" t="str">
            <v>Landmark (1 &amp; 2) (non-200)</v>
          </cell>
          <cell r="G43" t="str">
            <v>S06°12'14.9</v>
          </cell>
          <cell r="H43" t="str">
            <v>106°49'26.5</v>
          </cell>
          <cell r="I43" t="str">
            <v>Site-00117</v>
          </cell>
          <cell r="J43" t="str">
            <v>S06°12'16.3</v>
          </cell>
          <cell r="K43" t="str">
            <v>106°49'22.2</v>
          </cell>
          <cell r="L43" t="str">
            <v>&lt;None&gt;</v>
          </cell>
          <cell r="M43" t="str">
            <v>0.1 km]</v>
          </cell>
          <cell r="N43" t="str">
            <v>Untitled</v>
          </cell>
          <cell r="O43" t="str">
            <v>From link 204 sites</v>
          </cell>
        </row>
        <row r="44">
          <cell r="A44" t="str">
            <v>4;37-CBD_2</v>
          </cell>
          <cell r="B44">
            <v>43</v>
          </cell>
          <cell r="C44">
            <v>56</v>
          </cell>
          <cell r="D44" t="str">
            <v>CBD 2</v>
          </cell>
          <cell r="E44" t="str">
            <v>G: 23EHP-4x2-0.6HP NP TN; Upgradable to 8x2</v>
          </cell>
          <cell r="F44" t="str">
            <v>Landmark (1 &amp; 2) (non-200)</v>
          </cell>
          <cell r="G44" t="str">
            <v>S06°12'14.9</v>
          </cell>
          <cell r="H44" t="str">
            <v>106°49'26.5</v>
          </cell>
          <cell r="I44" t="str">
            <v>Site-00546</v>
          </cell>
          <cell r="J44" t="str">
            <v>S06°11'58.3</v>
          </cell>
          <cell r="K44" t="str">
            <v>106°49'40.7</v>
          </cell>
          <cell r="L44" t="str">
            <v>&lt;None&gt;</v>
          </cell>
          <cell r="M44" t="str">
            <v>0.7 km]</v>
          </cell>
          <cell r="N44" t="str">
            <v>Untitled</v>
          </cell>
          <cell r="O44" t="str">
            <v>From link 204 sites</v>
          </cell>
        </row>
        <row r="45">
          <cell r="A45" t="str">
            <v>2;78-CBD_2</v>
          </cell>
          <cell r="B45">
            <v>44</v>
          </cell>
          <cell r="C45">
            <v>48</v>
          </cell>
          <cell r="D45" t="str">
            <v>CBD 2</v>
          </cell>
          <cell r="E45" t="str">
            <v>A: 23EHP-2x2-0.6HP NP TN; Upgradable to 4x2</v>
          </cell>
          <cell r="F45" t="str">
            <v>Menara Batavia (non-200)</v>
          </cell>
          <cell r="G45" t="str">
            <v>S06°12'36.7</v>
          </cell>
          <cell r="H45" t="str">
            <v>106°49'00.1</v>
          </cell>
          <cell r="I45" t="str">
            <v>Site-00123</v>
          </cell>
          <cell r="J45" t="str">
            <v>S06°12'41.5</v>
          </cell>
          <cell r="K45" t="str">
            <v>106°49'12.9</v>
          </cell>
          <cell r="L45" t="str">
            <v>&lt;None&gt;</v>
          </cell>
          <cell r="M45" t="str">
            <v>0.4 km]</v>
          </cell>
          <cell r="N45" t="str">
            <v>Untitled</v>
          </cell>
          <cell r="O45" t="str">
            <v>From link 204 sites</v>
          </cell>
        </row>
        <row r="46">
          <cell r="A46" t="str">
            <v>10;39-CBD_2</v>
          </cell>
          <cell r="B46">
            <v>45</v>
          </cell>
          <cell r="C46">
            <v>40</v>
          </cell>
          <cell r="D46" t="str">
            <v>CBD 2</v>
          </cell>
          <cell r="E46" t="str">
            <v>O: 23EHP-16x2-0.6HP HS TN</v>
          </cell>
          <cell r="F46" t="str">
            <v>Plaza EX (non-200)</v>
          </cell>
          <cell r="G46" t="str">
            <v>S06°11'35.5</v>
          </cell>
          <cell r="H46" t="str">
            <v>106°49'18.9</v>
          </cell>
          <cell r="I46" t="str">
            <v>Site-00109</v>
          </cell>
          <cell r="J46" t="str">
            <v>S06°11'32.3</v>
          </cell>
          <cell r="K46" t="str">
            <v>106°49'25.3</v>
          </cell>
          <cell r="L46" t="str">
            <v>&lt;None&gt;</v>
          </cell>
          <cell r="M46" t="str">
            <v>0.2 km]</v>
          </cell>
          <cell r="N46" t="str">
            <v>Untitled</v>
          </cell>
          <cell r="O46" t="str">
            <v>From link 204 sites</v>
          </cell>
        </row>
        <row r="47">
          <cell r="A47" t="str">
            <v>10;11-CBD_2</v>
          </cell>
          <cell r="B47">
            <v>46</v>
          </cell>
          <cell r="C47">
            <v>36</v>
          </cell>
          <cell r="D47" t="str">
            <v>CBD 2</v>
          </cell>
          <cell r="E47" t="str">
            <v>O: 23EHP-16x2-0.6HP HS TN</v>
          </cell>
          <cell r="F47" t="str">
            <v>Ratu Plaza (non-200)</v>
          </cell>
          <cell r="G47" t="str">
            <v>S06°13'34.3</v>
          </cell>
          <cell r="H47" t="str">
            <v>106°48'05.5</v>
          </cell>
          <cell r="I47" t="str">
            <v>Site-00552 (non-200)</v>
          </cell>
          <cell r="J47" t="str">
            <v>S06°13'23.6</v>
          </cell>
          <cell r="K47" t="str">
            <v>106°47'55.1</v>
          </cell>
          <cell r="L47" t="str">
            <v>&lt;None&gt;</v>
          </cell>
          <cell r="M47" t="str">
            <v>0.5 km]</v>
          </cell>
          <cell r="N47" t="str">
            <v>Untitled</v>
          </cell>
          <cell r="O47" t="str">
            <v>From link 204 sites</v>
          </cell>
        </row>
        <row r="48">
          <cell r="A48" t="str">
            <v>2;55-CBD_2</v>
          </cell>
          <cell r="B48">
            <v>47</v>
          </cell>
          <cell r="C48">
            <v>47</v>
          </cell>
          <cell r="D48" t="str">
            <v>CBD 2</v>
          </cell>
          <cell r="E48" t="str">
            <v>A: 23EHP-2x2-0.6HP NP TN; Upgradable to 4x2</v>
          </cell>
          <cell r="F48" t="str">
            <v>Ratu Plaza (non-200)</v>
          </cell>
          <cell r="G48" t="str">
            <v>S06°13'34.3</v>
          </cell>
          <cell r="H48" t="str">
            <v>106°48'05.5</v>
          </cell>
          <cell r="I48" t="str">
            <v>Site-00132</v>
          </cell>
          <cell r="J48" t="str">
            <v>S06°13'40.6</v>
          </cell>
          <cell r="K48" t="str">
            <v>106°48'06.5</v>
          </cell>
          <cell r="L48" t="str">
            <v>&lt;None&gt;</v>
          </cell>
          <cell r="M48" t="str">
            <v>0.2 km]</v>
          </cell>
          <cell r="N48" t="str">
            <v>Untitled</v>
          </cell>
          <cell r="O48" t="str">
            <v>From link 204 sites</v>
          </cell>
        </row>
        <row r="49">
          <cell r="A49" t="str">
            <v>4;22-CBD_2</v>
          </cell>
          <cell r="B49">
            <v>48</v>
          </cell>
          <cell r="C49">
            <v>52</v>
          </cell>
          <cell r="D49" t="str">
            <v>CBD 2</v>
          </cell>
          <cell r="E49" t="str">
            <v>G: 23EHP-4x2-0.6HP NP TN; Upgradable to 8x2</v>
          </cell>
          <cell r="F49" t="str">
            <v>Ratu Plaza (non-200)</v>
          </cell>
          <cell r="G49" t="str">
            <v>S06°13'34.3</v>
          </cell>
          <cell r="H49" t="str">
            <v>106°48'05.5</v>
          </cell>
          <cell r="I49" t="str">
            <v>Summitmas 1 &amp; 2 (non-200)</v>
          </cell>
          <cell r="J49" t="str">
            <v>S06°13'37.0</v>
          </cell>
          <cell r="K49" t="str">
            <v>106°48'10.6</v>
          </cell>
          <cell r="L49" t="str">
            <v>&lt;None&gt;</v>
          </cell>
          <cell r="M49" t="str">
            <v>0.2 km]</v>
          </cell>
          <cell r="N49" t="str">
            <v>Untitled</v>
          </cell>
          <cell r="O49" t="str">
            <v>From link 204 sites</v>
          </cell>
        </row>
        <row r="50">
          <cell r="A50" t="str">
            <v>63;57-CBD_2</v>
          </cell>
          <cell r="B50">
            <v>49</v>
          </cell>
          <cell r="C50">
            <v>70</v>
          </cell>
          <cell r="D50" t="str">
            <v>CBD 2</v>
          </cell>
          <cell r="E50" t="str">
            <v xml:space="preserve">T: 7EHC-63x2-0.6HP NP; Ant Dual Polarized </v>
          </cell>
          <cell r="F50" t="str">
            <v>Site-00063 (Add 96)</v>
          </cell>
          <cell r="G50" t="str">
            <v>S06°10'03.5</v>
          </cell>
          <cell r="H50" t="str">
            <v>106°50'31.4</v>
          </cell>
          <cell r="I50" t="str">
            <v>Hayam Wuruk Plaza (Inb 28)</v>
          </cell>
          <cell r="J50" t="str">
            <v>S06°09'07.6</v>
          </cell>
          <cell r="K50" t="str">
            <v>106°49'03.9</v>
          </cell>
          <cell r="L50" t="str">
            <v>&lt;None&gt;</v>
          </cell>
          <cell r="M50" t="str">
            <v>3.2 km]</v>
          </cell>
          <cell r="N50" t="str">
            <v>Untitled</v>
          </cell>
          <cell r="O50" t="str">
            <v>From link 204 sites</v>
          </cell>
        </row>
        <row r="51">
          <cell r="A51" t="str">
            <v>10-CBD_2</v>
          </cell>
          <cell r="B51">
            <v>50</v>
          </cell>
          <cell r="C51">
            <v>42</v>
          </cell>
          <cell r="D51" t="str">
            <v>CBD 2</v>
          </cell>
          <cell r="E51" t="str">
            <v>O: 23EHP-16x2-0.6HP HS TN</v>
          </cell>
          <cell r="F51" t="str">
            <v>Site-00095</v>
          </cell>
          <cell r="G51" t="str">
            <v>S06°10'58.9</v>
          </cell>
          <cell r="H51" t="str">
            <v>106°49'23.1</v>
          </cell>
          <cell r="I51" t="str">
            <v>Site-00422 (Add 96)</v>
          </cell>
          <cell r="J51" t="str">
            <v>S06°10'42.8</v>
          </cell>
          <cell r="K51" t="str">
            <v>106°49'07.6</v>
          </cell>
          <cell r="L51" t="str">
            <v>&lt;None&gt;</v>
          </cell>
          <cell r="M51" t="str">
            <v>0.7 km]</v>
          </cell>
          <cell r="N51" t="str">
            <v>Untitled</v>
          </cell>
          <cell r="O51" t="str">
            <v>From link 204 sites</v>
          </cell>
        </row>
        <row r="52">
          <cell r="A52" t="str">
            <v>63;54-CBD_2</v>
          </cell>
          <cell r="B52">
            <v>51</v>
          </cell>
          <cell r="C52">
            <v>69</v>
          </cell>
          <cell r="D52" t="str">
            <v>CBD 2</v>
          </cell>
          <cell r="E52" t="str">
            <v xml:space="preserve">S: 13EHC-63x2-1.2HP NP ; Ant Dual Polarized  </v>
          </cell>
          <cell r="F52" t="str">
            <v>Site-00100</v>
          </cell>
          <cell r="G52" t="str">
            <v>S06°11'01.2</v>
          </cell>
          <cell r="H52" t="str">
            <v>106°50'03.0</v>
          </cell>
          <cell r="I52" t="str">
            <v>Site-01110</v>
          </cell>
          <cell r="J52" t="str">
            <v>S06°10'27.0</v>
          </cell>
          <cell r="K52" t="str">
            <v>106°49'48.3</v>
          </cell>
          <cell r="L52" t="str">
            <v>&lt;None&gt;</v>
          </cell>
          <cell r="M52" t="str">
            <v>1.1 km]</v>
          </cell>
          <cell r="N52" t="str">
            <v>Untitled</v>
          </cell>
          <cell r="O52" t="str">
            <v>From link 204 sites</v>
          </cell>
        </row>
        <row r="53">
          <cell r="A53" t="str">
            <v>63;58-CBD_2</v>
          </cell>
          <cell r="B53">
            <v>52</v>
          </cell>
          <cell r="C53">
            <v>71</v>
          </cell>
          <cell r="D53" t="str">
            <v>CBD 2</v>
          </cell>
          <cell r="E53" t="str">
            <v xml:space="preserve">S: 13EHC-63x2-1.2HP NP ; Ant Dual Polarized  </v>
          </cell>
          <cell r="F53" t="str">
            <v>Site-00100</v>
          </cell>
          <cell r="G53" t="str">
            <v>S06°11'01.2</v>
          </cell>
          <cell r="H53" t="str">
            <v>106°50'03.0</v>
          </cell>
          <cell r="I53" t="str">
            <v>Site-00063 (Add 96)</v>
          </cell>
          <cell r="J53" t="str">
            <v>S06°10'03.5</v>
          </cell>
          <cell r="K53" t="str">
            <v>106°50'31.4</v>
          </cell>
          <cell r="L53" t="str">
            <v>&lt;None&gt;</v>
          </cell>
          <cell r="M53" t="str">
            <v>2.0 km]</v>
          </cell>
          <cell r="N53" t="str">
            <v>Untitled</v>
          </cell>
          <cell r="O53" t="str">
            <v>From link 204 sites</v>
          </cell>
        </row>
        <row r="54">
          <cell r="A54" t="str">
            <v>4;43;2-CBD_2</v>
          </cell>
          <cell r="B54">
            <v>53</v>
          </cell>
          <cell r="C54">
            <v>58</v>
          </cell>
          <cell r="D54" t="str">
            <v>CBD 2</v>
          </cell>
          <cell r="E54" t="str">
            <v>G: 23EHP-4x2-0.6HP NP TN; Upgradable to 8x2</v>
          </cell>
          <cell r="F54" t="str">
            <v>Site-00101</v>
          </cell>
          <cell r="G54" t="str">
            <v>S06°10'57.8</v>
          </cell>
          <cell r="H54" t="str">
            <v>106°49'37.2</v>
          </cell>
          <cell r="I54" t="str">
            <v>Site-00095</v>
          </cell>
          <cell r="J54" t="str">
            <v>S06°10'58.9</v>
          </cell>
          <cell r="K54" t="str">
            <v>106°49'23.1</v>
          </cell>
          <cell r="L54" t="str">
            <v>&lt;None&gt;</v>
          </cell>
          <cell r="M54" t="str">
            <v>0.4 km]</v>
          </cell>
          <cell r="N54" t="str">
            <v>Untitled</v>
          </cell>
          <cell r="O54" t="str">
            <v>From link 204 sites</v>
          </cell>
        </row>
        <row r="55">
          <cell r="A55" t="str">
            <v>10;32-CBD_2</v>
          </cell>
          <cell r="B55">
            <v>54</v>
          </cell>
          <cell r="C55">
            <v>38</v>
          </cell>
          <cell r="D55" t="str">
            <v>CBD 2</v>
          </cell>
          <cell r="E55" t="str">
            <v>O: 23EHP-16x2-0.6HP HS TN</v>
          </cell>
          <cell r="F55" t="str">
            <v>Site-00102</v>
          </cell>
          <cell r="G55" t="str">
            <v>S06°11'15.1</v>
          </cell>
          <cell r="H55" t="str">
            <v>106°49'23.9</v>
          </cell>
          <cell r="I55" t="str">
            <v>Site-00530 (Add 96)</v>
          </cell>
          <cell r="J55" t="str">
            <v>S06°11'10.9</v>
          </cell>
          <cell r="K55" t="str">
            <v>106°49'10.2</v>
          </cell>
          <cell r="L55" t="str">
            <v>&lt;None&gt;</v>
          </cell>
          <cell r="M55" t="str">
            <v>0.4 km]</v>
          </cell>
          <cell r="N55" t="str">
            <v>Untitled</v>
          </cell>
          <cell r="O55" t="str">
            <v>From link 204 sites</v>
          </cell>
        </row>
        <row r="56">
          <cell r="A56" t="str">
            <v>10;2-CBD_2</v>
          </cell>
          <cell r="B56">
            <v>55</v>
          </cell>
          <cell r="C56">
            <v>37</v>
          </cell>
          <cell r="D56" t="str">
            <v>CBD 2</v>
          </cell>
          <cell r="E56" t="str">
            <v>O: 23EHP-16x2-0.6HP HS TN</v>
          </cell>
          <cell r="F56" t="str">
            <v>Site-00108</v>
          </cell>
          <cell r="G56" t="str">
            <v>S06°11'12.8</v>
          </cell>
          <cell r="H56" t="str">
            <v>106°49'48.2</v>
          </cell>
          <cell r="I56" t="str">
            <v>Site-00100</v>
          </cell>
          <cell r="J56" t="str">
            <v>S06°11'01.2</v>
          </cell>
          <cell r="K56" t="str">
            <v>106°50'03.0</v>
          </cell>
          <cell r="L56" t="str">
            <v>&lt;None&gt;</v>
          </cell>
          <cell r="M56" t="str">
            <v>0.6 km]</v>
          </cell>
          <cell r="N56" t="str">
            <v>Untitled</v>
          </cell>
          <cell r="O56" t="str">
            <v>From link 204 sites</v>
          </cell>
        </row>
        <row r="57">
          <cell r="A57" t="str">
            <v>4;27-CBD_2</v>
          </cell>
          <cell r="B57">
            <v>56</v>
          </cell>
          <cell r="C57">
            <v>53</v>
          </cell>
          <cell r="D57" t="str">
            <v>CBD 2</v>
          </cell>
          <cell r="E57" t="str">
            <v>G: 23EHP-4x2-0.6HP NP TN; Upgradable to 8x2</v>
          </cell>
          <cell r="F57" t="str">
            <v>Site-00109</v>
          </cell>
          <cell r="G57" t="str">
            <v>S06°11'32.3</v>
          </cell>
          <cell r="H57" t="str">
            <v>106°49'25.3</v>
          </cell>
          <cell r="I57" t="str">
            <v>Plaza Bank Niaga (non-200)</v>
          </cell>
          <cell r="J57" t="str">
            <v>S06°11'28.1</v>
          </cell>
          <cell r="K57" t="str">
            <v>106°49'23.4</v>
          </cell>
          <cell r="L57" t="str">
            <v>&lt;None&gt;</v>
          </cell>
          <cell r="M57" t="str">
            <v>0.1 km]</v>
          </cell>
          <cell r="N57" t="str">
            <v>Untitled</v>
          </cell>
          <cell r="O57" t="str">
            <v>From link 204 sites</v>
          </cell>
        </row>
        <row r="58">
          <cell r="A58" t="str">
            <v>2;92-CBD_2</v>
          </cell>
          <cell r="B58">
            <v>57</v>
          </cell>
          <cell r="C58">
            <v>49</v>
          </cell>
          <cell r="D58" t="str">
            <v>CBD 2</v>
          </cell>
          <cell r="E58" t="str">
            <v>A: 23EHP-2x2-0.6HP NP TN; Upgradable to 4x2</v>
          </cell>
          <cell r="F58" t="str">
            <v>Site-00116</v>
          </cell>
          <cell r="G58" t="str">
            <v>S06°11'59.6</v>
          </cell>
          <cell r="H58" t="str">
            <v>106°49'23.0</v>
          </cell>
          <cell r="I58" t="str">
            <v>Site-00546</v>
          </cell>
          <cell r="J58" t="str">
            <v>S06°11'58.3</v>
          </cell>
          <cell r="K58" t="str">
            <v>106°49'40.7</v>
          </cell>
          <cell r="L58" t="str">
            <v>&lt;None&gt;</v>
          </cell>
          <cell r="M58" t="str">
            <v>0.5 km]</v>
          </cell>
          <cell r="N58" t="str">
            <v>Untitled</v>
          </cell>
          <cell r="O58" t="str">
            <v>From link 204 sites</v>
          </cell>
        </row>
        <row r="59">
          <cell r="A59" t="str">
            <v>4;32-CBD_2</v>
          </cell>
          <cell r="B59">
            <v>58</v>
          </cell>
          <cell r="C59">
            <v>54</v>
          </cell>
          <cell r="D59" t="str">
            <v>CBD 2</v>
          </cell>
          <cell r="E59" t="str">
            <v>G: 23EHP-4x2-0.6HP NP TN; Upgradable to 8x2</v>
          </cell>
          <cell r="F59" t="str">
            <v>Site-00304</v>
          </cell>
          <cell r="G59" t="str">
            <v>S06°12'23.1</v>
          </cell>
          <cell r="H59" t="str">
            <v>106°49'01.7</v>
          </cell>
          <cell r="I59" t="str">
            <v>Site-00111</v>
          </cell>
          <cell r="J59" t="str">
            <v>S06°12'00.0</v>
          </cell>
          <cell r="K59" t="str">
            <v>106°48'52.6</v>
          </cell>
          <cell r="L59" t="str">
            <v>&lt;None&gt;</v>
          </cell>
          <cell r="M59" t="str">
            <v>0.8 km]</v>
          </cell>
          <cell r="N59" t="str">
            <v>Untitled</v>
          </cell>
          <cell r="O59" t="str">
            <v>From link 204 sites</v>
          </cell>
        </row>
        <row r="60">
          <cell r="A60" t="str">
            <v>4;17-CBD_2</v>
          </cell>
          <cell r="B60">
            <v>59</v>
          </cell>
          <cell r="C60">
            <v>51</v>
          </cell>
          <cell r="D60" t="str">
            <v>CBD 2</v>
          </cell>
          <cell r="E60" t="str">
            <v>G: 23EHP-4x2-0.6HP NP TN; Upgradable to 8x2</v>
          </cell>
          <cell r="F60" t="str">
            <v>Site-00529</v>
          </cell>
          <cell r="G60" t="str">
            <v>S06°10'58.1</v>
          </cell>
          <cell r="H60" t="str">
            <v>106°49'51.7</v>
          </cell>
          <cell r="I60" t="str">
            <v>Site-00108</v>
          </cell>
          <cell r="J60" t="str">
            <v>S06°11'12.8</v>
          </cell>
          <cell r="K60" t="str">
            <v>106°49'48.2</v>
          </cell>
          <cell r="L60" t="str">
            <v>&lt;None&gt;</v>
          </cell>
          <cell r="M60" t="str">
            <v>0.5 km]</v>
          </cell>
          <cell r="N60" t="str">
            <v>Untitled</v>
          </cell>
          <cell r="O60" t="str">
            <v>From link 204 sites</v>
          </cell>
        </row>
        <row r="61">
          <cell r="A61" t="str">
            <v>63;25-CBD_2</v>
          </cell>
          <cell r="B61">
            <v>60</v>
          </cell>
          <cell r="C61">
            <v>65</v>
          </cell>
          <cell r="D61" t="str">
            <v>CBD 2</v>
          </cell>
          <cell r="E61" t="str">
            <v xml:space="preserve">S: 13EHC-63x2-1.2HP NP ; Ant Dual Polarized  </v>
          </cell>
          <cell r="F61" t="str">
            <v>Site-00543</v>
          </cell>
          <cell r="G61" t="str">
            <v>S06°12'08.2</v>
          </cell>
          <cell r="H61" t="str">
            <v>106°49'12.5</v>
          </cell>
          <cell r="I61" t="str">
            <v>Site-00109</v>
          </cell>
          <cell r="J61" t="str">
            <v>S06°11'32.3</v>
          </cell>
          <cell r="K61" t="str">
            <v>106°49'25.3</v>
          </cell>
          <cell r="L61" t="str">
            <v>&lt;None&gt;</v>
          </cell>
          <cell r="M61" t="str">
            <v>1.2 km]</v>
          </cell>
          <cell r="N61" t="str">
            <v>Untitled</v>
          </cell>
          <cell r="O61" t="str">
            <v>From link 204 sites</v>
          </cell>
        </row>
        <row r="62">
          <cell r="A62" t="str">
            <v>4;36-CBD_2</v>
          </cell>
          <cell r="B62">
            <v>61</v>
          </cell>
          <cell r="C62">
            <v>55</v>
          </cell>
          <cell r="D62" t="str">
            <v>CBD 2</v>
          </cell>
          <cell r="E62" t="str">
            <v>G: 23EHP-4x2-0.6HP NP TN; Upgradable to 8x2</v>
          </cell>
          <cell r="F62" t="str">
            <v>Site-00546</v>
          </cell>
          <cell r="G62" t="str">
            <v>S06°11'58.3</v>
          </cell>
          <cell r="H62" t="str">
            <v>106°49'40.7</v>
          </cell>
          <cell r="I62" t="str">
            <v>Site-00549</v>
          </cell>
          <cell r="J62" t="str">
            <v>S06°11'46.4</v>
          </cell>
          <cell r="K62" t="str">
            <v>106°49'25.1</v>
          </cell>
          <cell r="L62" t="str">
            <v>&lt;None&gt;</v>
          </cell>
          <cell r="M62" t="str">
            <v>0.6 km]</v>
          </cell>
          <cell r="N62" t="str">
            <v>Untitled</v>
          </cell>
          <cell r="O62" t="str">
            <v>From link 204 sites</v>
          </cell>
        </row>
        <row r="63">
          <cell r="A63" t="str">
            <v>63;20-CBD_2</v>
          </cell>
          <cell r="B63">
            <v>62</v>
          </cell>
          <cell r="C63">
            <v>63</v>
          </cell>
          <cell r="D63" t="str">
            <v>CBD 2</v>
          </cell>
          <cell r="E63" t="str">
            <v xml:space="preserve">S: 13EHC-63x2-1.2HP NP ; Ant Dual Polarized  </v>
          </cell>
          <cell r="F63" t="str">
            <v>Site-00548</v>
          </cell>
          <cell r="G63" t="str">
            <v>S06°12'28.8</v>
          </cell>
          <cell r="H63" t="str">
            <v>106°49'19.5</v>
          </cell>
          <cell r="I63" t="str">
            <v>Site-00185</v>
          </cell>
          <cell r="J63" t="str">
            <v>S06°13'04.7</v>
          </cell>
          <cell r="K63" t="str">
            <v>106°48'37.5</v>
          </cell>
          <cell r="L63" t="str">
            <v>&lt;None&gt;</v>
          </cell>
          <cell r="M63" t="str">
            <v>1.7 km]</v>
          </cell>
          <cell r="N63" t="str">
            <v>Untitled</v>
          </cell>
          <cell r="O63" t="str">
            <v>From link 204 sites</v>
          </cell>
        </row>
        <row r="64">
          <cell r="A64" t="str">
            <v>63;21-CBD_2</v>
          </cell>
          <cell r="B64">
            <v>63</v>
          </cell>
          <cell r="C64">
            <v>64</v>
          </cell>
          <cell r="D64" t="str">
            <v>CBD 2</v>
          </cell>
          <cell r="E64" t="str">
            <v xml:space="preserve">R: 13EHC-63x2-0.6HP NP; Ant Dual Polarized </v>
          </cell>
          <cell r="F64" t="str">
            <v>Site-00548</v>
          </cell>
          <cell r="G64" t="str">
            <v>S06°12'28.8</v>
          </cell>
          <cell r="H64" t="str">
            <v>106°49'19.5</v>
          </cell>
          <cell r="I64" t="str">
            <v>Ind-Menara Imperium B-3</v>
          </cell>
          <cell r="J64" t="str">
            <v>S06°12'37.1</v>
          </cell>
          <cell r="K64" t="str">
            <v>106°49'54.0</v>
          </cell>
          <cell r="L64" t="str">
            <v>&lt;None&gt;</v>
          </cell>
          <cell r="M64" t="str">
            <v>1.1 km]</v>
          </cell>
          <cell r="N64" t="str">
            <v>Untitled</v>
          </cell>
          <cell r="O64" t="str">
            <v>From link 204 sites</v>
          </cell>
        </row>
        <row r="65">
          <cell r="A65" t="str">
            <v>63;28-CBD_2</v>
          </cell>
          <cell r="B65">
            <v>64</v>
          </cell>
          <cell r="C65">
            <v>68</v>
          </cell>
          <cell r="D65" t="str">
            <v>CBD 2</v>
          </cell>
          <cell r="E65" t="str">
            <v xml:space="preserve">S: 13EHC-63x2-1.2HP NP ; Ant Dual Polarized  </v>
          </cell>
          <cell r="F65" t="str">
            <v>Site-00556</v>
          </cell>
          <cell r="G65" t="str">
            <v>S06°12'17.2</v>
          </cell>
          <cell r="H65" t="str">
            <v>106°50'01.3</v>
          </cell>
          <cell r="I65" t="str">
            <v>Site-00109</v>
          </cell>
          <cell r="J65" t="str">
            <v>S06°11'32.3</v>
          </cell>
          <cell r="K65" t="str">
            <v>106°49'25.3</v>
          </cell>
          <cell r="L65" t="str">
            <v>&lt;None&gt;</v>
          </cell>
          <cell r="M65" t="str">
            <v>1.8 km]</v>
          </cell>
          <cell r="N65" t="str">
            <v>Untitled</v>
          </cell>
          <cell r="O65" t="str">
            <v>From link 204 sites</v>
          </cell>
        </row>
        <row r="66">
          <cell r="A66" t="str">
            <v>2;104;2-CBD_2</v>
          </cell>
          <cell r="B66">
            <v>65</v>
          </cell>
          <cell r="C66">
            <v>43</v>
          </cell>
          <cell r="D66" t="str">
            <v>CBD 2</v>
          </cell>
          <cell r="E66" t="str">
            <v>A: 23EHP-2x2-0.6HP NP TN; Upgradable to 4x2</v>
          </cell>
          <cell r="F66" t="str">
            <v>Site-00560</v>
          </cell>
          <cell r="G66" t="str">
            <v>S06°11'09.1</v>
          </cell>
          <cell r="H66" t="str">
            <v>106°49'34.6</v>
          </cell>
          <cell r="I66" t="str">
            <v>Site-00101</v>
          </cell>
          <cell r="J66" t="str">
            <v>S06°10'57.8</v>
          </cell>
          <cell r="K66" t="str">
            <v>106°49'37.2</v>
          </cell>
          <cell r="L66" t="str">
            <v>&lt;None&gt;</v>
          </cell>
          <cell r="M66" t="str">
            <v>0.4 km]</v>
          </cell>
          <cell r="N66" t="str">
            <v>Untitled</v>
          </cell>
          <cell r="O66" t="str">
            <v>From link 204 sites</v>
          </cell>
        </row>
        <row r="67">
          <cell r="A67" t="str">
            <v>6;10-CBD_2</v>
          </cell>
          <cell r="B67">
            <v>66</v>
          </cell>
          <cell r="C67">
            <v>35</v>
          </cell>
          <cell r="D67" t="str">
            <v>CBD 2</v>
          </cell>
          <cell r="E67" t="str">
            <v>L: 15EHP-8x2-0.6HP HS TN; Upgradable to 16x2</v>
          </cell>
          <cell r="F67" t="str">
            <v>Site-00860</v>
          </cell>
          <cell r="G67" t="str">
            <v>S06°10'48.2</v>
          </cell>
          <cell r="H67" t="str">
            <v>106°49'55.4</v>
          </cell>
          <cell r="I67" t="str">
            <v>Site-01110</v>
          </cell>
          <cell r="J67" t="str">
            <v>S06°10'27.0</v>
          </cell>
          <cell r="K67" t="str">
            <v>106°49'48.3</v>
          </cell>
          <cell r="L67" t="str">
            <v>&lt;None&gt;</v>
          </cell>
          <cell r="M67" t="str">
            <v>0.7 km]</v>
          </cell>
          <cell r="N67" t="str">
            <v>Untitled</v>
          </cell>
          <cell r="O67" t="str">
            <v>From link 204 sites</v>
          </cell>
        </row>
        <row r="68">
          <cell r="A68" t="str">
            <v>10;38-CBD_2</v>
          </cell>
          <cell r="B68">
            <v>67</v>
          </cell>
          <cell r="C68">
            <v>39</v>
          </cell>
          <cell r="D68" t="str">
            <v>CBD 2</v>
          </cell>
          <cell r="E68" t="str">
            <v>O: 23EHP-16x2-0.6HP HS TN</v>
          </cell>
          <cell r="F68" t="str">
            <v>Site-00882</v>
          </cell>
          <cell r="G68" t="str">
            <v>S06°13'08.2</v>
          </cell>
          <cell r="H68" t="str">
            <v>106°49'08.4</v>
          </cell>
          <cell r="I68" t="str">
            <v>Wisma Danamon (non-200)</v>
          </cell>
          <cell r="J68" t="str">
            <v>S06°12'56.9</v>
          </cell>
          <cell r="K68" t="str">
            <v>106°49'04.8</v>
          </cell>
          <cell r="L68" t="str">
            <v>&lt;None&gt;</v>
          </cell>
          <cell r="M68" t="str">
            <v>0.4 km]</v>
          </cell>
          <cell r="N68" t="str">
            <v>Untitled</v>
          </cell>
          <cell r="O68" t="str">
            <v>From link 204 sites</v>
          </cell>
        </row>
        <row r="69">
          <cell r="A69" t="str">
            <v>6;39-CBD_2</v>
          </cell>
          <cell r="B69">
            <v>68</v>
          </cell>
          <cell r="C69">
            <v>60</v>
          </cell>
          <cell r="D69" t="str">
            <v>CBD 2</v>
          </cell>
          <cell r="E69" t="str">
            <v>L: 15EHP-8x2-0.6HP HS TN; Upgradable to 16x2</v>
          </cell>
          <cell r="F69" t="str">
            <v>Site-00882</v>
          </cell>
          <cell r="G69" t="str">
            <v>S06°13'08.2</v>
          </cell>
          <cell r="H69" t="str">
            <v>106°49'08.4</v>
          </cell>
          <cell r="I69" t="str">
            <v>Universitas Atma Jaya (non-200)</v>
          </cell>
          <cell r="J69" t="str">
            <v>S06°13'06.6</v>
          </cell>
          <cell r="K69" t="str">
            <v>106°48'55.2</v>
          </cell>
          <cell r="L69" t="str">
            <v>&lt;None&gt;</v>
          </cell>
          <cell r="M69" t="str">
            <v>0.4 km]</v>
          </cell>
          <cell r="N69" t="str">
            <v>Untitled</v>
          </cell>
          <cell r="O69" t="str">
            <v>From link 204 sites</v>
          </cell>
        </row>
        <row r="70">
          <cell r="A70" t="str">
            <v>63;18-CBD_2</v>
          </cell>
          <cell r="B70">
            <v>69</v>
          </cell>
          <cell r="C70">
            <v>61</v>
          </cell>
          <cell r="D70" t="str">
            <v>CBD 2</v>
          </cell>
          <cell r="E70" t="str">
            <v xml:space="preserve">S: 13EHC-63x2-1.2HP NP ; Ant Dual Polarized  </v>
          </cell>
          <cell r="F70" t="str">
            <v>Site-00882</v>
          </cell>
          <cell r="G70" t="str">
            <v>S06°13'08.2</v>
          </cell>
          <cell r="H70" t="str">
            <v>106°49'08.4</v>
          </cell>
          <cell r="I70" t="str">
            <v>Ind-Menara Imperium B-3</v>
          </cell>
          <cell r="J70" t="str">
            <v>S06°12'37.1</v>
          </cell>
          <cell r="K70" t="str">
            <v>106°49'54.0</v>
          </cell>
          <cell r="L70" t="str">
            <v>&lt;None&gt;</v>
          </cell>
          <cell r="M70" t="str">
            <v>1.7 km]</v>
          </cell>
          <cell r="N70" t="str">
            <v>Untitled</v>
          </cell>
          <cell r="O70" t="str">
            <v>From link 204 sites</v>
          </cell>
        </row>
        <row r="71">
          <cell r="A71" t="str">
            <v>63;19-CBD_2</v>
          </cell>
          <cell r="B71">
            <v>70</v>
          </cell>
          <cell r="C71">
            <v>62</v>
          </cell>
          <cell r="D71" t="str">
            <v>CBD 2</v>
          </cell>
          <cell r="E71" t="str">
            <v xml:space="preserve">R: 13EHC-63x2-0.6HP NP; Ant Dual Polarized </v>
          </cell>
          <cell r="F71" t="str">
            <v>Site-00882</v>
          </cell>
          <cell r="G71" t="str">
            <v>S06°13'08.2</v>
          </cell>
          <cell r="H71" t="str">
            <v>106°49'08.4</v>
          </cell>
          <cell r="I71" t="str">
            <v>Site-00185</v>
          </cell>
          <cell r="J71" t="str">
            <v>S06°13'04.7</v>
          </cell>
          <cell r="K71" t="str">
            <v>106°48'37.5</v>
          </cell>
          <cell r="L71" t="str">
            <v>&lt;None&gt;</v>
          </cell>
          <cell r="M71" t="str">
            <v>1.0 km]</v>
          </cell>
          <cell r="N71" t="str">
            <v>Untitled</v>
          </cell>
          <cell r="O71" t="str">
            <v>From link 204 sites</v>
          </cell>
        </row>
        <row r="72">
          <cell r="A72" t="str">
            <v>63;59-CBD_2</v>
          </cell>
          <cell r="B72">
            <v>71</v>
          </cell>
          <cell r="C72">
            <v>72</v>
          </cell>
          <cell r="D72" t="str">
            <v>CBD 2</v>
          </cell>
          <cell r="E72" t="str">
            <v xml:space="preserve">S: 13EHC-63x2-1.2HP NP ; Ant Dual Polarized  </v>
          </cell>
          <cell r="F72" t="str">
            <v>Site-01110</v>
          </cell>
          <cell r="G72" t="str">
            <v>S06°10'27.0</v>
          </cell>
          <cell r="H72" t="str">
            <v>106°49'48.3</v>
          </cell>
          <cell r="I72" t="str">
            <v>Hayam Wuruk Plaza (Inb 28)</v>
          </cell>
          <cell r="J72" t="str">
            <v>S06°09'07.6</v>
          </cell>
          <cell r="K72" t="str">
            <v>106°49'03.9</v>
          </cell>
          <cell r="L72" t="str">
            <v>&lt;None&gt;</v>
          </cell>
          <cell r="M72" t="str">
            <v>2.8 km]</v>
          </cell>
          <cell r="N72" t="str">
            <v>Untitled</v>
          </cell>
          <cell r="O72" t="str">
            <v>From link 204 sites</v>
          </cell>
        </row>
        <row r="73">
          <cell r="A73" t="str">
            <v>2;193-CBD_2</v>
          </cell>
          <cell r="B73">
            <v>72</v>
          </cell>
          <cell r="C73">
            <v>44</v>
          </cell>
          <cell r="D73" t="str">
            <v>CBD 2</v>
          </cell>
          <cell r="E73" t="str">
            <v>A: 23EHP-2x2-0.6HP NP TN; Upgradable to 4x2</v>
          </cell>
          <cell r="F73" t="str">
            <v>Wisma Danamon (non-200)</v>
          </cell>
          <cell r="G73" t="str">
            <v>S06°12'56.9</v>
          </cell>
          <cell r="H73" t="str">
            <v>106°49'04.8</v>
          </cell>
          <cell r="I73" t="str">
            <v>Site-00124</v>
          </cell>
          <cell r="J73" t="str">
            <v>S06°12'57.6</v>
          </cell>
          <cell r="K73" t="str">
            <v>106°48'58.0</v>
          </cell>
          <cell r="L73" t="str">
            <v>&lt;None&gt;</v>
          </cell>
          <cell r="M73" t="str">
            <v>0.2 km]</v>
          </cell>
          <cell r="N73" t="str">
            <v>Untitled</v>
          </cell>
          <cell r="O73" t="str">
            <v>From link 204 sites</v>
          </cell>
        </row>
        <row r="74">
          <cell r="A74" t="str">
            <v>4;78-CBD_2</v>
          </cell>
          <cell r="B74">
            <v>73</v>
          </cell>
          <cell r="C74">
            <v>59</v>
          </cell>
          <cell r="D74" t="str">
            <v>CBD 2</v>
          </cell>
          <cell r="E74" t="str">
            <v>G: 23EHP-4x2-0.6HP NP TN; Upgradable to 8x2</v>
          </cell>
          <cell r="F74" t="str">
            <v>Wisma Danamon (non-200)</v>
          </cell>
          <cell r="G74" t="str">
            <v>S06°12'56.9</v>
          </cell>
          <cell r="H74" t="str">
            <v>106°49'04.8</v>
          </cell>
          <cell r="I74" t="str">
            <v>Site-00513</v>
          </cell>
          <cell r="J74" t="str">
            <v>S06°12'52.9</v>
          </cell>
          <cell r="K74" t="str">
            <v>106°49'08.8</v>
          </cell>
          <cell r="L74" t="str">
            <v>&lt;None&gt;</v>
          </cell>
          <cell r="M74" t="str">
            <v>0.2 km]</v>
          </cell>
          <cell r="N74" t="str">
            <v>Untitled</v>
          </cell>
          <cell r="O74" t="str">
            <v>From link 204 sites</v>
          </cell>
        </row>
        <row r="75">
          <cell r="A75" t="str">
            <v>63;5-CBD_3</v>
          </cell>
          <cell r="B75">
            <v>74</v>
          </cell>
          <cell r="C75">
            <v>84</v>
          </cell>
          <cell r="D75" t="str">
            <v>CBD 3</v>
          </cell>
          <cell r="E75" t="str">
            <v xml:space="preserve">S: 13EHC-63x2-1.2HP NP ; Ant Dual Polarized  </v>
          </cell>
          <cell r="F75" t="str">
            <v>Citra Graha</v>
          </cell>
          <cell r="G75" t="str">
            <v>S06°14'04.7</v>
          </cell>
          <cell r="H75" t="str">
            <v>106°49'27.2</v>
          </cell>
          <cell r="I75" t="str">
            <v>Site-00550</v>
          </cell>
          <cell r="J75" t="str">
            <v>S06°14'30.7</v>
          </cell>
          <cell r="K75" t="str">
            <v>106°48'05.1</v>
          </cell>
          <cell r="L75" t="str">
            <v>&lt;None&gt;</v>
          </cell>
          <cell r="M75" t="str">
            <v>2.6 km]</v>
          </cell>
          <cell r="N75" t="str">
            <v>Untitled</v>
          </cell>
          <cell r="O75" t="str">
            <v>From link 204 sites</v>
          </cell>
        </row>
        <row r="76">
          <cell r="A76" t="str">
            <v>4;11-CBD_3</v>
          </cell>
          <cell r="B76">
            <v>75</v>
          </cell>
          <cell r="C76">
            <v>79</v>
          </cell>
          <cell r="D76" t="str">
            <v>CBD 3</v>
          </cell>
          <cell r="E76" t="str">
            <v>G: 23EHP-4x2-0.6HP NP TN; Upgradable to 8x2</v>
          </cell>
          <cell r="F76" t="str">
            <v>RS Pertamina (non-200)</v>
          </cell>
          <cell r="G76" t="str">
            <v>S06°14'22.9</v>
          </cell>
          <cell r="H76" t="str">
            <v>106°47'36.2</v>
          </cell>
          <cell r="I76" t="str">
            <v>Universitas Al Azhar (non-200)</v>
          </cell>
          <cell r="J76" t="str">
            <v>S06°14'09.3</v>
          </cell>
          <cell r="K76" t="str">
            <v>106°47'56.7</v>
          </cell>
          <cell r="L76" t="str">
            <v>&lt;None&gt;</v>
          </cell>
          <cell r="M76" t="str">
            <v>0.8 km]</v>
          </cell>
          <cell r="N76" t="str">
            <v>Untitled</v>
          </cell>
          <cell r="O76" t="str">
            <v>From link 204 sites</v>
          </cell>
        </row>
        <row r="77">
          <cell r="A77" t="str">
            <v>2;10-CBD_3</v>
          </cell>
          <cell r="B77">
            <v>76</v>
          </cell>
          <cell r="C77">
            <v>75</v>
          </cell>
          <cell r="D77" t="str">
            <v>CBD 3</v>
          </cell>
          <cell r="E77" t="str">
            <v>A: 23EHP-2x2-0.6HP NP TN; Upgradable to 4x2</v>
          </cell>
          <cell r="F77" t="str">
            <v>Seibu (non-200)</v>
          </cell>
          <cell r="G77" t="str">
            <v>S06°14'42.5</v>
          </cell>
          <cell r="H77" t="str">
            <v>106°48'13.0</v>
          </cell>
          <cell r="I77" t="str">
            <v>Site-00551</v>
          </cell>
          <cell r="J77" t="str">
            <v>S06°14'43.7</v>
          </cell>
          <cell r="K77" t="str">
            <v>106°48'07.7</v>
          </cell>
          <cell r="L77" t="str">
            <v>&lt;None&gt;</v>
          </cell>
          <cell r="M77" t="str">
            <v>0.2 km]</v>
          </cell>
          <cell r="N77" t="str">
            <v>Untitled</v>
          </cell>
          <cell r="O77" t="str">
            <v>From link 204 sites</v>
          </cell>
        </row>
        <row r="78">
          <cell r="A78" t="str">
            <v>2;28-CBD_3</v>
          </cell>
          <cell r="B78">
            <v>77</v>
          </cell>
          <cell r="C78">
            <v>77</v>
          </cell>
          <cell r="D78" t="str">
            <v>CBD 3</v>
          </cell>
          <cell r="E78" t="str">
            <v>A: 23EHP-2x2-0.6HP NP TN; Upgradable to 4x2</v>
          </cell>
          <cell r="F78" t="str">
            <v>Site-00143</v>
          </cell>
          <cell r="G78" t="str">
            <v>S06°14'22.7</v>
          </cell>
          <cell r="H78" t="str">
            <v>106°47'53.4</v>
          </cell>
          <cell r="I78" t="str">
            <v>Universitas Al Azhar (non-200)</v>
          </cell>
          <cell r="J78" t="str">
            <v>S06°14'09.3</v>
          </cell>
          <cell r="K78" t="str">
            <v>106°47'56.7</v>
          </cell>
          <cell r="L78" t="str">
            <v>&lt;None&gt;</v>
          </cell>
          <cell r="M78" t="str">
            <v>0.4 km]</v>
          </cell>
          <cell r="N78" t="str">
            <v>Untitled</v>
          </cell>
          <cell r="O78" t="str">
            <v>From link 204 sites</v>
          </cell>
        </row>
        <row r="79">
          <cell r="A79" t="str">
            <v>2;26-CBD_3</v>
          </cell>
          <cell r="B79">
            <v>78</v>
          </cell>
          <cell r="C79">
            <v>76</v>
          </cell>
          <cell r="D79" t="str">
            <v>CBD 3</v>
          </cell>
          <cell r="E79" t="str">
            <v>A: 23EHP-2x2-0.6HP NP TN; Upgradable to 4x2</v>
          </cell>
          <cell r="F79" t="str">
            <v>Site-00153</v>
          </cell>
          <cell r="G79" t="str">
            <v>S06°14'19.9</v>
          </cell>
          <cell r="H79" t="str">
            <v>106°48'13.9</v>
          </cell>
          <cell r="I79" t="str">
            <v>Site-00142</v>
          </cell>
          <cell r="J79" t="str">
            <v>S06°14'07.8</v>
          </cell>
          <cell r="K79" t="str">
            <v>106°48'00.8</v>
          </cell>
          <cell r="L79" t="str">
            <v>&lt;None&gt;</v>
          </cell>
          <cell r="M79" t="str">
            <v>0.5 km]</v>
          </cell>
          <cell r="N79" t="str">
            <v>Untitled</v>
          </cell>
          <cell r="O79" t="str">
            <v>From link 204 sites</v>
          </cell>
        </row>
        <row r="80">
          <cell r="A80" t="str">
            <v>2;6-CBD_3</v>
          </cell>
          <cell r="B80">
            <v>79</v>
          </cell>
          <cell r="C80">
            <v>78</v>
          </cell>
          <cell r="D80" t="str">
            <v>CBD 3</v>
          </cell>
          <cell r="E80" t="str">
            <v>A: 23EHP-2x2-0.6HP NP TN; Upgradable to 4x2</v>
          </cell>
          <cell r="F80" t="str">
            <v>Site-00154</v>
          </cell>
          <cell r="G80" t="str">
            <v>S06°14'39.2</v>
          </cell>
          <cell r="H80" t="str">
            <v>106°47'42.8</v>
          </cell>
          <cell r="I80" t="str">
            <v>Site-00532</v>
          </cell>
          <cell r="J80" t="str">
            <v>S06°14'45.8</v>
          </cell>
          <cell r="K80" t="str">
            <v>106°47'53.3</v>
          </cell>
          <cell r="L80" t="str">
            <v>&lt;None&gt;</v>
          </cell>
          <cell r="M80" t="str">
            <v>0.4 km]</v>
          </cell>
          <cell r="N80" t="str">
            <v>Untitled</v>
          </cell>
          <cell r="O80" t="str">
            <v>From link 204 sites</v>
          </cell>
        </row>
        <row r="81">
          <cell r="A81" t="str">
            <v>6-CBD_3</v>
          </cell>
          <cell r="B81">
            <v>80</v>
          </cell>
          <cell r="C81">
            <v>74</v>
          </cell>
          <cell r="D81" t="str">
            <v>CBD 3</v>
          </cell>
          <cell r="E81" t="str">
            <v>L: 15EHP-8x2-0.6HP HS TN; Upgradable to 16x2</v>
          </cell>
          <cell r="F81" t="str">
            <v>Site-00532</v>
          </cell>
          <cell r="G81" t="str">
            <v>S06°14'45.8</v>
          </cell>
          <cell r="H81" t="str">
            <v>106°47'53.3</v>
          </cell>
          <cell r="I81" t="str">
            <v>Site-00164</v>
          </cell>
          <cell r="J81" t="str">
            <v>S06°14'58.8</v>
          </cell>
          <cell r="K81" t="str">
            <v>106°47'51.1</v>
          </cell>
          <cell r="L81" t="str">
            <v>&lt;None&gt;</v>
          </cell>
          <cell r="M81" t="str">
            <v>0.4 km]</v>
          </cell>
          <cell r="N81" t="str">
            <v>Untitled</v>
          </cell>
          <cell r="O81" t="str">
            <v>From link 204 sites</v>
          </cell>
        </row>
        <row r="82">
          <cell r="A82" t="str">
            <v>6;6-CBD_3</v>
          </cell>
          <cell r="B82">
            <v>81</v>
          </cell>
          <cell r="C82">
            <v>80</v>
          </cell>
          <cell r="D82" t="str">
            <v>CBD 3</v>
          </cell>
          <cell r="E82" t="str">
            <v>L: 15EHP-8x2-0.6HP HS TN; Upgradable to 16x2</v>
          </cell>
          <cell r="F82" t="str">
            <v>Site-00550</v>
          </cell>
          <cell r="G82" t="str">
            <v>S06°14'30.7</v>
          </cell>
          <cell r="H82" t="str">
            <v>106°48'05.1</v>
          </cell>
          <cell r="I82" t="str">
            <v>Site-00153</v>
          </cell>
          <cell r="J82" t="str">
            <v>S06°14'19.9</v>
          </cell>
          <cell r="K82" t="str">
            <v>106°48'13.9</v>
          </cell>
          <cell r="L82" t="str">
            <v>&lt;None&gt;</v>
          </cell>
          <cell r="M82" t="str">
            <v>0.4 km]</v>
          </cell>
          <cell r="N82" t="str">
            <v>Untitled</v>
          </cell>
          <cell r="O82" t="str">
            <v>From link 204 sites</v>
          </cell>
        </row>
        <row r="83">
          <cell r="A83" t="str">
            <v>63;2-CBD_3</v>
          </cell>
          <cell r="B83">
            <v>82</v>
          </cell>
          <cell r="C83">
            <v>81</v>
          </cell>
          <cell r="D83" t="str">
            <v>CBD 3</v>
          </cell>
          <cell r="E83" t="str">
            <v xml:space="preserve">R: 13EHC-63x2-0.6HP NP; Ant Dual Polarized </v>
          </cell>
          <cell r="F83" t="str">
            <v>Site-00550</v>
          </cell>
          <cell r="G83" t="str">
            <v>S06°14'30.7</v>
          </cell>
          <cell r="H83" t="str">
            <v>106°48'05.1</v>
          </cell>
          <cell r="I83" t="str">
            <v>Site-00164</v>
          </cell>
          <cell r="J83" t="str">
            <v>S06°14'58.8</v>
          </cell>
          <cell r="K83" t="str">
            <v>106°47'51.1</v>
          </cell>
          <cell r="L83" t="str">
            <v>&lt;None&gt;</v>
          </cell>
          <cell r="M83" t="str">
            <v>1.0 km]</v>
          </cell>
          <cell r="N83" t="str">
            <v>Untitled</v>
          </cell>
          <cell r="O83" t="str">
            <v>From link 204 sites</v>
          </cell>
        </row>
        <row r="84">
          <cell r="A84" t="str">
            <v>63;3-CBD_3</v>
          </cell>
          <cell r="B84">
            <v>83</v>
          </cell>
          <cell r="C84">
            <v>82</v>
          </cell>
          <cell r="D84" t="str">
            <v>CBD 3</v>
          </cell>
          <cell r="E84" t="str">
            <v xml:space="preserve">S: 13EHC-63x2-1.2HP NP ; Ant Dual Polarized  </v>
          </cell>
          <cell r="F84" t="str">
            <v>Site-01532 (non-200)</v>
          </cell>
          <cell r="G84" t="str">
            <v>S06°14'51.6</v>
          </cell>
          <cell r="H84" t="str">
            <v>106°48'54.9</v>
          </cell>
          <cell r="I84" t="str">
            <v>Site-00164</v>
          </cell>
          <cell r="J84" t="str">
            <v>S06°14'58.8</v>
          </cell>
          <cell r="K84" t="str">
            <v>106°47'51.1</v>
          </cell>
          <cell r="L84" t="str">
            <v>&lt;None&gt;</v>
          </cell>
          <cell r="M84" t="str">
            <v>2.0 km]</v>
          </cell>
          <cell r="N84" t="str">
            <v>Untitled</v>
          </cell>
          <cell r="O84" t="str">
            <v>From link 204 sites</v>
          </cell>
        </row>
        <row r="85">
          <cell r="A85" t="str">
            <v>63;4-CBD_3</v>
          </cell>
          <cell r="B85">
            <v>84</v>
          </cell>
          <cell r="C85">
            <v>83</v>
          </cell>
          <cell r="D85" t="str">
            <v>CBD 3</v>
          </cell>
          <cell r="E85" t="str">
            <v xml:space="preserve">S: 13EHC-63x2-1.2HP NP ; Ant Dual Polarized  </v>
          </cell>
          <cell r="F85" t="str">
            <v>Site-01532 (non-200)</v>
          </cell>
          <cell r="G85" t="str">
            <v>S06°14'51.6</v>
          </cell>
          <cell r="H85" t="str">
            <v>106°48'54.9</v>
          </cell>
          <cell r="I85" t="str">
            <v>Citra Graha</v>
          </cell>
          <cell r="J85" t="str">
            <v>S06°14'04.7</v>
          </cell>
          <cell r="K85" t="str">
            <v>106°49'27.2</v>
          </cell>
          <cell r="L85" t="str">
            <v>&lt;None&gt;</v>
          </cell>
          <cell r="M85" t="str">
            <v>1.8 km]</v>
          </cell>
          <cell r="N85" t="str">
            <v>Untitled</v>
          </cell>
          <cell r="O85" t="str">
            <v>From link 204 sites</v>
          </cell>
        </row>
        <row r="86">
          <cell r="A86" t="str">
            <v>2;103 CBD-4</v>
          </cell>
          <cell r="B86">
            <v>85</v>
          </cell>
          <cell r="C86">
            <v>1370</v>
          </cell>
          <cell r="D86" t="str">
            <v>CBD 4</v>
          </cell>
          <cell r="E86" t="str">
            <v>A: 23EHP-2x2-0.6HP NP TN; Upgradable to 4x2</v>
          </cell>
          <cell r="F86" t="str">
            <v>Dusit Mangga Dua</v>
          </cell>
          <cell r="G86" t="str">
            <v>S06°08'13.7</v>
          </cell>
          <cell r="H86" t="str">
            <v>106°49'29.2</v>
          </cell>
          <cell r="I86" t="str">
            <v>ITC Mangga Dua (Inb 28)</v>
          </cell>
          <cell r="J86" t="str">
            <v>S06°08'09.7</v>
          </cell>
          <cell r="K86" t="str">
            <v>106°49'27.8</v>
          </cell>
          <cell r="L86" t="str">
            <v>&lt;None&gt;</v>
          </cell>
          <cell r="M86" t="str">
            <v>0.1 km]</v>
          </cell>
          <cell r="N86" t="str">
            <v>Untitled</v>
          </cell>
          <cell r="O86" t="str">
            <v>From link all</v>
          </cell>
        </row>
        <row r="87">
          <cell r="A87" t="str">
            <v>2;137-CBD4</v>
          </cell>
          <cell r="B87">
            <v>86</v>
          </cell>
          <cell r="C87">
            <v>1380</v>
          </cell>
          <cell r="D87" t="str">
            <v>CBD 4</v>
          </cell>
          <cell r="E87" t="str">
            <v>A: 23EHP-2x2-0.6HP NP TN; Upgradable to 4x2</v>
          </cell>
          <cell r="F87" t="str">
            <v>Glodok Plaza</v>
          </cell>
          <cell r="G87" t="str">
            <v>S06°08'31.8</v>
          </cell>
          <cell r="H87" t="str">
            <v>106°48'59.6</v>
          </cell>
          <cell r="I87" t="str">
            <v>Site-00045</v>
          </cell>
          <cell r="J87" t="str">
            <v>S06°08'19.5</v>
          </cell>
          <cell r="K87" t="str">
            <v>106°48'51.5</v>
          </cell>
          <cell r="L87" t="str">
            <v>&lt;None&gt;</v>
          </cell>
          <cell r="M87" t="str">
            <v>0.5 km]</v>
          </cell>
          <cell r="N87" t="str">
            <v>Untitled</v>
          </cell>
          <cell r="O87" t="str">
            <v>From link all</v>
          </cell>
        </row>
        <row r="88">
          <cell r="A88" t="str">
            <v>2;46-CBD4</v>
          </cell>
          <cell r="B88">
            <v>87</v>
          </cell>
          <cell r="C88">
            <v>1381</v>
          </cell>
          <cell r="D88" t="str">
            <v>CBD 4</v>
          </cell>
          <cell r="E88" t="str">
            <v>A: 23EHP-2x2-0.6HP NP TN; Upgradable to 4x2</v>
          </cell>
          <cell r="F88" t="str">
            <v>Harco Glodok</v>
          </cell>
          <cell r="G88" t="str">
            <v>S06°08'33.6</v>
          </cell>
          <cell r="H88" t="str">
            <v>106°48'55.6</v>
          </cell>
          <cell r="I88" t="str">
            <v>Pasar Glodok (Inb 28)</v>
          </cell>
          <cell r="J88" t="str">
            <v>S06°08'35.0</v>
          </cell>
          <cell r="K88" t="str">
            <v>106°48'51.9</v>
          </cell>
          <cell r="L88" t="str">
            <v>&lt;None&gt;</v>
          </cell>
          <cell r="M88" t="str">
            <v>0.1 km]</v>
          </cell>
          <cell r="N88" t="str">
            <v>Untitled</v>
          </cell>
          <cell r="O88" t="str">
            <v>From link all</v>
          </cell>
        </row>
        <row r="89">
          <cell r="A89" t="str">
            <v>4;54-CDB4</v>
          </cell>
          <cell r="B89">
            <v>88</v>
          </cell>
          <cell r="C89">
            <v>1388</v>
          </cell>
          <cell r="D89" t="str">
            <v>CBD 4</v>
          </cell>
          <cell r="E89" t="str">
            <v>G: 23EHP-4x2-0.6HP NP TN; Upgradable to 8x2</v>
          </cell>
          <cell r="F89" t="str">
            <v>Harco Glodok</v>
          </cell>
          <cell r="G89" t="str">
            <v>S06°08'33.6</v>
          </cell>
          <cell r="H89" t="str">
            <v>106°48'55.6</v>
          </cell>
          <cell r="I89" t="str">
            <v>Site-00052</v>
          </cell>
          <cell r="J89" t="str">
            <v>S06°08'36.8</v>
          </cell>
          <cell r="K89" t="str">
            <v>106°48'55.2</v>
          </cell>
          <cell r="L89" t="str">
            <v>&lt;None&gt;</v>
          </cell>
          <cell r="M89" t="str">
            <v>0.1 km]</v>
          </cell>
          <cell r="N89" t="str">
            <v>Untitled</v>
          </cell>
          <cell r="O89" t="str">
            <v>From link all</v>
          </cell>
        </row>
        <row r="90">
          <cell r="A90" t="str">
            <v>2;95 CBD-4</v>
          </cell>
          <cell r="B90">
            <v>89</v>
          </cell>
          <cell r="C90">
            <v>1376</v>
          </cell>
          <cell r="D90" t="str">
            <v>CBD 4</v>
          </cell>
          <cell r="E90" t="str">
            <v>A: 23EHP-2x2-0.6HP NP TN; Upgradable to 4x2</v>
          </cell>
          <cell r="F90" t="str">
            <v>Harco Mangga Dua</v>
          </cell>
          <cell r="G90" t="str">
            <v>S06°08'11.1</v>
          </cell>
          <cell r="H90" t="str">
            <v>106°49'43.2</v>
          </cell>
          <cell r="I90" t="str">
            <v>Site-00050</v>
          </cell>
          <cell r="J90" t="str">
            <v>S06°08'22.4</v>
          </cell>
          <cell r="K90" t="str">
            <v>106°49'35.4</v>
          </cell>
          <cell r="L90" t="str">
            <v>&lt;None&gt;</v>
          </cell>
          <cell r="M90" t="str">
            <v>0.4 km]</v>
          </cell>
          <cell r="N90" t="str">
            <v>Untitled</v>
          </cell>
          <cell r="O90" t="str">
            <v>From link all</v>
          </cell>
        </row>
        <row r="91">
          <cell r="A91" t="str">
            <v>2;94 CBD-4</v>
          </cell>
          <cell r="B91">
            <v>90</v>
          </cell>
          <cell r="C91">
            <v>1375</v>
          </cell>
          <cell r="D91" t="str">
            <v>CBD 4</v>
          </cell>
          <cell r="E91" t="str">
            <v>A: 23EHP-2x2-0.6HP NP TN; Upgradable to 4x2</v>
          </cell>
          <cell r="F91" t="str">
            <v>Hotel Novotel Mangga Dua</v>
          </cell>
          <cell r="G91" t="str">
            <v>S06°08'13.1</v>
          </cell>
          <cell r="H91" t="str">
            <v>106°49'53.7</v>
          </cell>
          <cell r="I91" t="str">
            <v>Mangga Dua Square (Inb 28)</v>
          </cell>
          <cell r="J91" t="str">
            <v>S06°08'10.7</v>
          </cell>
          <cell r="K91" t="str">
            <v>106°49'53.3</v>
          </cell>
          <cell r="L91" t="str">
            <v>&lt;None&gt;</v>
          </cell>
          <cell r="M91" t="str">
            <v>0.1 km]</v>
          </cell>
          <cell r="N91" t="str">
            <v>Untitled</v>
          </cell>
          <cell r="O91" t="str">
            <v>From link all</v>
          </cell>
        </row>
        <row r="92">
          <cell r="A92" t="str">
            <v>4;40 CBD-4</v>
          </cell>
          <cell r="B92">
            <v>91</v>
          </cell>
          <cell r="C92">
            <v>1385</v>
          </cell>
          <cell r="D92" t="str">
            <v>CBD 4</v>
          </cell>
          <cell r="E92" t="str">
            <v>G: 23EHP-4x2-0.6HP NP TN; Upgradable to 8x2</v>
          </cell>
          <cell r="F92" t="str">
            <v>Hotel Novotel Mangga Dua</v>
          </cell>
          <cell r="G92" t="str">
            <v>S06°08'13.1</v>
          </cell>
          <cell r="H92" t="str">
            <v>106°49'53.7</v>
          </cell>
          <cell r="I92" t="str">
            <v>Site-00561</v>
          </cell>
          <cell r="J92" t="str">
            <v>S06°08'16.9</v>
          </cell>
          <cell r="K92" t="str">
            <v>106°49'47.9</v>
          </cell>
          <cell r="L92" t="str">
            <v>&lt;None&gt;</v>
          </cell>
          <cell r="M92" t="str">
            <v>0.2 km]</v>
          </cell>
          <cell r="N92" t="str">
            <v>Untitled</v>
          </cell>
          <cell r="O92" t="str">
            <v>From link all</v>
          </cell>
        </row>
        <row r="93">
          <cell r="A93" t="str">
            <v>2;97 CBD-4</v>
          </cell>
          <cell r="B93">
            <v>92</v>
          </cell>
          <cell r="C93">
            <v>1378</v>
          </cell>
          <cell r="D93" t="str">
            <v>CBD 4</v>
          </cell>
          <cell r="E93" t="str">
            <v>A: 23EHP-2x2-0.6HP NP TN; Upgradable to 4x2</v>
          </cell>
          <cell r="F93" t="str">
            <v>Hotel Sheraton Gn Sahari</v>
          </cell>
          <cell r="G93" t="str">
            <v>S06°08'48.4</v>
          </cell>
          <cell r="H93" t="str">
            <v>106°50'05.4</v>
          </cell>
          <cell r="I93" t="str">
            <v>Site-00056</v>
          </cell>
          <cell r="J93" t="str">
            <v>S06°08'37.1</v>
          </cell>
          <cell r="K93" t="str">
            <v>106°50'03.3</v>
          </cell>
          <cell r="L93" t="str">
            <v>&lt;None&gt;</v>
          </cell>
          <cell r="M93" t="str">
            <v>0.4 km]</v>
          </cell>
          <cell r="N93" t="str">
            <v>Untitled</v>
          </cell>
          <cell r="O93" t="str">
            <v>From link all</v>
          </cell>
        </row>
        <row r="94">
          <cell r="A94" t="str">
            <v>2;102 CBD-4</v>
          </cell>
          <cell r="B94">
            <v>93</v>
          </cell>
          <cell r="C94">
            <v>1369</v>
          </cell>
          <cell r="D94" t="str">
            <v>CBD 4</v>
          </cell>
          <cell r="E94" t="str">
            <v>A: 23EHP-2x2-0.6HP NP TN; Upgradable to 4x2</v>
          </cell>
          <cell r="F94" t="str">
            <v>Mangga Dua Mall</v>
          </cell>
          <cell r="G94" t="str">
            <v>S06°08'14.1</v>
          </cell>
          <cell r="H94" t="str">
            <v>106°49'25.3</v>
          </cell>
          <cell r="I94" t="str">
            <v>Hotel Ibis Mangga Dua (Inb 28)</v>
          </cell>
          <cell r="J94" t="str">
            <v>S06°08'16.0</v>
          </cell>
          <cell r="K94" t="str">
            <v>106°49'22.9</v>
          </cell>
          <cell r="L94" t="str">
            <v>&lt;None&gt;</v>
          </cell>
          <cell r="M94" t="str">
            <v>0.1 km]</v>
          </cell>
          <cell r="N94" t="str">
            <v>Untitled</v>
          </cell>
          <cell r="O94" t="str">
            <v>From link all</v>
          </cell>
        </row>
        <row r="95">
          <cell r="A95" t="str">
            <v>2;92 CBD-4</v>
          </cell>
          <cell r="B95">
            <v>94</v>
          </cell>
          <cell r="C95">
            <v>1374</v>
          </cell>
          <cell r="D95" t="str">
            <v>CBD 4</v>
          </cell>
          <cell r="E95" t="str">
            <v>A: 23EHP-2x2-0.6HP NP TN; Upgradable to 4x2</v>
          </cell>
          <cell r="F95" t="str">
            <v>Pasar Pagi Mangga Dua</v>
          </cell>
          <cell r="G95" t="str">
            <v>S06°08'10.5</v>
          </cell>
          <cell r="H95" t="str">
            <v>106°49'21.3</v>
          </cell>
          <cell r="I95" t="str">
            <v>Site-00432</v>
          </cell>
          <cell r="J95" t="str">
            <v>S06°08'09.7</v>
          </cell>
          <cell r="K95" t="str">
            <v>106°49'24.0</v>
          </cell>
          <cell r="L95" t="str">
            <v>&lt;None&gt;</v>
          </cell>
          <cell r="M95" t="str">
            <v>0.1 km]</v>
          </cell>
          <cell r="N95" t="str">
            <v>Untitled</v>
          </cell>
          <cell r="O95" t="str">
            <v>From link all</v>
          </cell>
        </row>
        <row r="96">
          <cell r="A96" t="str">
            <v>10;19 CDB-4</v>
          </cell>
          <cell r="B96">
            <v>95</v>
          </cell>
          <cell r="C96">
            <v>85</v>
          </cell>
          <cell r="D96" t="str">
            <v>CBD 4</v>
          </cell>
          <cell r="E96" t="str">
            <v>O: 23EHP-16x2-0.6HP HS TN</v>
          </cell>
          <cell r="F96" t="str">
            <v>Site-00043</v>
          </cell>
          <cell r="G96" t="str">
            <v>S06°08'08.1</v>
          </cell>
          <cell r="H96" t="str">
            <v>106°49'38.7</v>
          </cell>
          <cell r="I96" t="str">
            <v>Site-01297 (non-200)</v>
          </cell>
          <cell r="J96" t="str">
            <v>S06°07'29.8</v>
          </cell>
          <cell r="K96" t="str">
            <v>106°49'43.8</v>
          </cell>
          <cell r="L96" t="str">
            <v>&lt;None&gt;</v>
          </cell>
          <cell r="M96" t="str">
            <v>1.2 km]</v>
          </cell>
          <cell r="N96" t="str">
            <v>Untitled</v>
          </cell>
          <cell r="O96" t="str">
            <v>From link 204 sites</v>
          </cell>
        </row>
        <row r="97">
          <cell r="A97" t="str">
            <v>4;38 CBD-4</v>
          </cell>
          <cell r="B97">
            <v>96</v>
          </cell>
          <cell r="C97">
            <v>93</v>
          </cell>
          <cell r="D97" t="str">
            <v>CBD 4</v>
          </cell>
          <cell r="E97" t="str">
            <v>G: 23EHP-4x2-0.6HP NP TN; Upgradable to 8x2</v>
          </cell>
          <cell r="F97" t="str">
            <v>Site-00043</v>
          </cell>
          <cell r="G97" t="str">
            <v>S06°08'08.1</v>
          </cell>
          <cell r="H97" t="str">
            <v>106°49'38.7</v>
          </cell>
          <cell r="I97" t="str">
            <v>Site-00432</v>
          </cell>
          <cell r="J97" t="str">
            <v>S06°08'09.7</v>
          </cell>
          <cell r="K97" t="str">
            <v>106°49'24.0</v>
          </cell>
          <cell r="L97" t="str">
            <v>&lt;None&gt;</v>
          </cell>
          <cell r="M97" t="str">
            <v>0.5 km]</v>
          </cell>
          <cell r="N97" t="str">
            <v>Untitled</v>
          </cell>
          <cell r="O97" t="str">
            <v>From link 204 sites</v>
          </cell>
        </row>
        <row r="98">
          <cell r="A98" t="str">
            <v>2;89 CBD-4</v>
          </cell>
          <cell r="B98">
            <v>97</v>
          </cell>
          <cell r="C98">
            <v>90</v>
          </cell>
          <cell r="D98" t="str">
            <v>CBD 4</v>
          </cell>
          <cell r="E98" t="str">
            <v>A: 23EHP-2x2-0.6HP NP TN; Upgradable to 4x2</v>
          </cell>
          <cell r="F98" t="str">
            <v>Site-00044</v>
          </cell>
          <cell r="G98" t="str">
            <v>S06°08'11.3</v>
          </cell>
          <cell r="H98" t="str">
            <v>106°49'08.4</v>
          </cell>
          <cell r="I98" t="str">
            <v>Site-01549</v>
          </cell>
          <cell r="J98" t="str">
            <v>S06°07'54.0</v>
          </cell>
          <cell r="K98" t="str">
            <v>106°49'19.8</v>
          </cell>
          <cell r="L98" t="str">
            <v>&lt;None&gt;</v>
          </cell>
          <cell r="M98" t="str">
            <v>0.6 km]</v>
          </cell>
          <cell r="N98" t="str">
            <v>Untitled</v>
          </cell>
          <cell r="O98" t="str">
            <v>From link 204 sites</v>
          </cell>
        </row>
        <row r="99">
          <cell r="A99" t="str">
            <v>4;37 CBD-4</v>
          </cell>
          <cell r="B99">
            <v>98</v>
          </cell>
          <cell r="C99">
            <v>92</v>
          </cell>
          <cell r="D99" t="str">
            <v>CBD 4</v>
          </cell>
          <cell r="E99" t="str">
            <v>G: 23EHP-4x2-0.6HP NP TN; Upgradable to 8x2</v>
          </cell>
          <cell r="F99" t="str">
            <v>Site-00049</v>
          </cell>
          <cell r="G99" t="str">
            <v>S06°08'03.6</v>
          </cell>
          <cell r="H99" t="str">
            <v>106°49'56.7</v>
          </cell>
          <cell r="I99" t="str">
            <v>Site-00043</v>
          </cell>
          <cell r="J99" t="str">
            <v>S06°08'08.1</v>
          </cell>
          <cell r="K99" t="str">
            <v>106°49'38.7</v>
          </cell>
          <cell r="L99" t="str">
            <v>&lt;None&gt;</v>
          </cell>
          <cell r="M99" t="str">
            <v>0.6 km]</v>
          </cell>
          <cell r="N99" t="str">
            <v>Untitled</v>
          </cell>
          <cell r="O99" t="str">
            <v>From link 204 sites</v>
          </cell>
        </row>
        <row r="100">
          <cell r="A100" t="str">
            <v>2;91 CBD-4</v>
          </cell>
          <cell r="B100">
            <v>99</v>
          </cell>
          <cell r="C100">
            <v>1373</v>
          </cell>
          <cell r="D100" t="str">
            <v>CBD 4</v>
          </cell>
          <cell r="E100" t="str">
            <v>A: 23EHP-2x2-0.6HP NP TN; Upgradable to 4x2</v>
          </cell>
          <cell r="F100" t="str">
            <v>Site-00049</v>
          </cell>
          <cell r="G100" t="str">
            <v>S06°08'03.6</v>
          </cell>
          <cell r="H100" t="str">
            <v>106°49'56.7</v>
          </cell>
          <cell r="I100" t="str">
            <v>WTC Mangga Dua (Inb 28)</v>
          </cell>
          <cell r="J100" t="str">
            <v>S06°08'03.8</v>
          </cell>
          <cell r="K100" t="str">
            <v>106°49'52.5</v>
          </cell>
          <cell r="L100" t="str">
            <v>&lt;None&gt;</v>
          </cell>
          <cell r="M100" t="str">
            <v>0.1 km]</v>
          </cell>
          <cell r="N100" t="str">
            <v>Untitled</v>
          </cell>
          <cell r="O100" t="str">
            <v>From link all</v>
          </cell>
        </row>
        <row r="101">
          <cell r="A101" t="str">
            <v>4;39 CBD-4</v>
          </cell>
          <cell r="B101">
            <v>100</v>
          </cell>
          <cell r="C101">
            <v>94</v>
          </cell>
          <cell r="D101" t="str">
            <v>CBD 4</v>
          </cell>
          <cell r="E101" t="str">
            <v>G: 23EHP-4x2-0.6HP NP TN; Upgradable to 8x2</v>
          </cell>
          <cell r="F101" t="str">
            <v>Site-00050</v>
          </cell>
          <cell r="G101" t="str">
            <v>S06°08'22.4</v>
          </cell>
          <cell r="H101" t="str">
            <v>106°49'35.4</v>
          </cell>
          <cell r="I101" t="str">
            <v>Site-00561</v>
          </cell>
          <cell r="J101" t="str">
            <v>S06°08'16.9</v>
          </cell>
          <cell r="K101" t="str">
            <v>106°49'47.9</v>
          </cell>
          <cell r="L101" t="str">
            <v>&lt;None&gt;</v>
          </cell>
          <cell r="M101" t="str">
            <v>0.4 km]</v>
          </cell>
          <cell r="N101" t="str">
            <v>Untitled</v>
          </cell>
          <cell r="O101" t="str">
            <v>From link 204 sites</v>
          </cell>
        </row>
        <row r="102">
          <cell r="A102" t="str">
            <v>10;28-CBD4</v>
          </cell>
          <cell r="B102">
            <v>101</v>
          </cell>
          <cell r="C102">
            <v>87</v>
          </cell>
          <cell r="D102" t="str">
            <v>CBD 4</v>
          </cell>
          <cell r="E102" t="str">
            <v>O: 23EHP-16x2-0.6HP HS TN</v>
          </cell>
          <cell r="F102" t="str">
            <v>Site-00052</v>
          </cell>
          <cell r="G102" t="str">
            <v>S06°08'36.8</v>
          </cell>
          <cell r="H102" t="str">
            <v>106°48'55.2</v>
          </cell>
          <cell r="I102" t="str">
            <v>Site-00538</v>
          </cell>
          <cell r="J102" t="str">
            <v>S06°08'40.5</v>
          </cell>
          <cell r="K102" t="str">
            <v>106°48'39.6</v>
          </cell>
          <cell r="L102" t="str">
            <v>&lt;None&gt;</v>
          </cell>
          <cell r="M102" t="str">
            <v>0.5 km]</v>
          </cell>
          <cell r="N102" t="str">
            <v>Untitled</v>
          </cell>
          <cell r="O102" t="str">
            <v>From link 204 sites</v>
          </cell>
        </row>
        <row r="103">
          <cell r="A103" t="str">
            <v>4;55-CBD4</v>
          </cell>
          <cell r="B103">
            <v>102</v>
          </cell>
          <cell r="C103">
            <v>95</v>
          </cell>
          <cell r="D103" t="str">
            <v>CBD 4</v>
          </cell>
          <cell r="E103" t="str">
            <v>G: 23EHP-4x2-0.6HP NP TN; Upgradable to 8x2</v>
          </cell>
          <cell r="F103" t="str">
            <v>Site-00052</v>
          </cell>
          <cell r="G103" t="str">
            <v>S06°08'36.8</v>
          </cell>
          <cell r="H103" t="str">
            <v>106°48'55.2</v>
          </cell>
          <cell r="I103" t="str">
            <v>Site-00045</v>
          </cell>
          <cell r="J103" t="str">
            <v>S06°08'19.5</v>
          </cell>
          <cell r="K103" t="str">
            <v>106°48'51.5</v>
          </cell>
          <cell r="L103" t="str">
            <v>&lt;None&gt;</v>
          </cell>
          <cell r="M103" t="str">
            <v>0.5 km]</v>
          </cell>
          <cell r="N103" t="str">
            <v>Untitled</v>
          </cell>
          <cell r="O103" t="str">
            <v>From link 204 sites</v>
          </cell>
        </row>
        <row r="104">
          <cell r="A104" t="str">
            <v>6;19 CBD-4</v>
          </cell>
          <cell r="B104">
            <v>103</v>
          </cell>
          <cell r="C104">
            <v>96</v>
          </cell>
          <cell r="D104" t="str">
            <v>CBD 4</v>
          </cell>
          <cell r="E104" t="str">
            <v>L: 15EHP-8x2-0.6HP HS TN; Upgradable to 16x2</v>
          </cell>
          <cell r="F104" t="str">
            <v>Site-00056</v>
          </cell>
          <cell r="G104" t="str">
            <v>S06°08'37.1</v>
          </cell>
          <cell r="H104" t="str">
            <v>106°50'03.3</v>
          </cell>
          <cell r="I104" t="str">
            <v>Site-00559</v>
          </cell>
          <cell r="J104" t="str">
            <v>S06°08'35.4</v>
          </cell>
          <cell r="K104" t="str">
            <v>106°49'45.0</v>
          </cell>
          <cell r="L104" t="str">
            <v>&lt;None&gt;</v>
          </cell>
          <cell r="M104" t="str">
            <v>0.6 km]</v>
          </cell>
          <cell r="N104" t="str">
            <v>Untitled</v>
          </cell>
          <cell r="O104" t="str">
            <v>From link 204 sites</v>
          </cell>
        </row>
        <row r="105">
          <cell r="A105" t="str">
            <v>2;134-CBD4</v>
          </cell>
          <cell r="B105">
            <v>104</v>
          </cell>
          <cell r="C105">
            <v>88</v>
          </cell>
          <cell r="D105" t="str">
            <v>CBD 4</v>
          </cell>
          <cell r="E105" t="str">
            <v>A: 23EHP-2x2-0.6HP NP TN; Upgradable to 4x2</v>
          </cell>
          <cell r="F105" t="str">
            <v>Site-00058</v>
          </cell>
          <cell r="G105" t="str">
            <v>S06°09'00.0</v>
          </cell>
          <cell r="H105" t="str">
            <v>106°49'02.5</v>
          </cell>
          <cell r="I105" t="str">
            <v>Site-00537</v>
          </cell>
          <cell r="J105" t="str">
            <v>S06°08'57.6</v>
          </cell>
          <cell r="K105" t="str">
            <v>106°48'46.1</v>
          </cell>
          <cell r="L105" t="str">
            <v>&lt;None&gt;</v>
          </cell>
          <cell r="M105" t="str">
            <v>0.5 km]</v>
          </cell>
          <cell r="N105" t="str">
            <v>Untitled</v>
          </cell>
          <cell r="O105" t="str">
            <v>From link 204 sites</v>
          </cell>
        </row>
        <row r="106">
          <cell r="A106" t="str">
            <v>63;37 CBD4 DU-1 Urb-12</v>
          </cell>
          <cell r="B106">
            <v>105</v>
          </cell>
          <cell r="C106">
            <v>98</v>
          </cell>
          <cell r="D106" t="str">
            <v>CBD 4</v>
          </cell>
          <cell r="E106" t="str">
            <v xml:space="preserve">S: 13EHC-63x2-1.2HP NP ; Ant Dual Polarized  </v>
          </cell>
          <cell r="F106" t="str">
            <v>Site-00427</v>
          </cell>
          <cell r="G106" t="str">
            <v>S06°08'07.7</v>
          </cell>
          <cell r="H106" t="str">
            <v>106°48'21.5</v>
          </cell>
          <cell r="I106" t="str">
            <v>Pluit Mega Mall B11</v>
          </cell>
          <cell r="J106" t="str">
            <v>S06°06'58.7</v>
          </cell>
          <cell r="K106" t="str">
            <v>106°47'19.7</v>
          </cell>
          <cell r="L106" t="str">
            <v>&lt;None&gt;</v>
          </cell>
          <cell r="M106" t="str">
            <v>2.8 km]</v>
          </cell>
          <cell r="N106" t="str">
            <v>Untitled</v>
          </cell>
          <cell r="O106" t="str">
            <v>From link 204 sites</v>
          </cell>
        </row>
        <row r="107">
          <cell r="A107" t="str">
            <v>63;43 CBD4 DU-1 Urb-12</v>
          </cell>
          <cell r="B107">
            <v>106</v>
          </cell>
          <cell r="C107">
            <v>100</v>
          </cell>
          <cell r="D107" t="str">
            <v>CBD 4</v>
          </cell>
          <cell r="E107" t="str">
            <v xml:space="preserve">S: 13EHC-63x2-1.2HP NP ; Ant Dual Polarized  </v>
          </cell>
          <cell r="F107" t="str">
            <v>Site-00471 (non-200)</v>
          </cell>
          <cell r="G107" t="str">
            <v>S06°06'31.4</v>
          </cell>
          <cell r="H107" t="str">
            <v>106°48'14.1</v>
          </cell>
          <cell r="I107" t="str">
            <v>Pluit Mega Mall B11</v>
          </cell>
          <cell r="J107" t="str">
            <v>S06°06'58.7</v>
          </cell>
          <cell r="K107" t="str">
            <v>106°47'19.7</v>
          </cell>
          <cell r="L107" t="str">
            <v>&lt;None&gt;</v>
          </cell>
          <cell r="M107" t="str">
            <v>1.9 km]</v>
          </cell>
          <cell r="N107" t="str">
            <v>Untitled</v>
          </cell>
          <cell r="O107" t="str">
            <v>From link 204 sites</v>
          </cell>
        </row>
        <row r="108">
          <cell r="A108" t="str">
            <v>2;96 CBD-4</v>
          </cell>
          <cell r="B108">
            <v>107</v>
          </cell>
          <cell r="C108">
            <v>91</v>
          </cell>
          <cell r="D108" t="str">
            <v>CBD 4</v>
          </cell>
          <cell r="E108" t="str">
            <v>A: 23EHP-2x2-0.6HP NP TN; Upgradable to 4x2</v>
          </cell>
          <cell r="F108" t="str">
            <v>Site-00539</v>
          </cell>
          <cell r="G108" t="str">
            <v>S06°08'19.5</v>
          </cell>
          <cell r="H108" t="str">
            <v>106°50'00.4</v>
          </cell>
          <cell r="I108" t="str">
            <v>Site-00561</v>
          </cell>
          <cell r="J108" t="str">
            <v>S06°08'16.9</v>
          </cell>
          <cell r="K108" t="str">
            <v>106°49'47.9</v>
          </cell>
          <cell r="L108" t="str">
            <v>&lt;None&gt;</v>
          </cell>
          <cell r="M108" t="str">
            <v>0.4 km]</v>
          </cell>
          <cell r="N108" t="str">
            <v>Untitled</v>
          </cell>
          <cell r="O108" t="str">
            <v>From link 204 sites</v>
          </cell>
        </row>
        <row r="109">
          <cell r="A109" t="str">
            <v>4;41 CBD-4</v>
          </cell>
          <cell r="B109">
            <v>108</v>
          </cell>
          <cell r="C109">
            <v>1386</v>
          </cell>
          <cell r="D109" t="str">
            <v>CBD 4</v>
          </cell>
          <cell r="E109" t="str">
            <v>G: 23EHP-4x2-0.6HP NP TN; Upgradable to 8x2</v>
          </cell>
          <cell r="F109" t="str">
            <v>Site-00540 AAL2</v>
          </cell>
          <cell r="G109" t="str">
            <v>S06°08'38.0</v>
          </cell>
          <cell r="H109" t="str">
            <v>106°49'26.8</v>
          </cell>
          <cell r="I109" t="str">
            <v>Dusit Mangga Dua (Inb 28)</v>
          </cell>
          <cell r="J109" t="str">
            <v>S06°08'13.7</v>
          </cell>
          <cell r="K109" t="str">
            <v>106°49'29.2</v>
          </cell>
          <cell r="L109" t="str">
            <v>&lt;None&gt;</v>
          </cell>
          <cell r="M109" t="str">
            <v>0.8 km]</v>
          </cell>
          <cell r="N109" t="str">
            <v>Untitled</v>
          </cell>
          <cell r="O109" t="str">
            <v>From link all</v>
          </cell>
        </row>
        <row r="110">
          <cell r="A110" t="str">
            <v>4;42 CBD-4</v>
          </cell>
          <cell r="B110">
            <v>109</v>
          </cell>
          <cell r="C110">
            <v>1387</v>
          </cell>
          <cell r="D110" t="str">
            <v>CBD 4</v>
          </cell>
          <cell r="E110" t="str">
            <v>G: 23EHP-4x2-0.6HP NP TN; Upgradable to 8x2</v>
          </cell>
          <cell r="F110" t="str">
            <v>Site-00540 AAL2</v>
          </cell>
          <cell r="G110" t="str">
            <v>S06°08'38.0</v>
          </cell>
          <cell r="H110" t="str">
            <v>106°49'26.8</v>
          </cell>
          <cell r="I110" t="str">
            <v>Mangga Dua Mall (Inb 28)</v>
          </cell>
          <cell r="J110" t="str">
            <v>S06°08'14.1</v>
          </cell>
          <cell r="K110" t="str">
            <v>106°49'25.3</v>
          </cell>
          <cell r="L110" t="str">
            <v>&lt;None&gt;</v>
          </cell>
          <cell r="M110" t="str">
            <v>0.7 km]</v>
          </cell>
          <cell r="N110" t="str">
            <v>Untitled</v>
          </cell>
          <cell r="O110" t="str">
            <v>From link all</v>
          </cell>
        </row>
        <row r="111">
          <cell r="A111" t="str">
            <v>2;136-CBD4</v>
          </cell>
          <cell r="B111">
            <v>110</v>
          </cell>
          <cell r="C111">
            <v>89</v>
          </cell>
          <cell r="D111" t="str">
            <v>CBD 4</v>
          </cell>
          <cell r="E111" t="str">
            <v>A: 23EHP-2x2-0.6HP NP TN; Upgradable to 4x2</v>
          </cell>
          <cell r="F111" t="str">
            <v>Site-00541</v>
          </cell>
          <cell r="G111" t="str">
            <v>S06°08'49.0</v>
          </cell>
          <cell r="H111" t="str">
            <v>106°48'58.6</v>
          </cell>
          <cell r="I111" t="str">
            <v>Site-00052</v>
          </cell>
          <cell r="J111" t="str">
            <v>S06°08'36.8</v>
          </cell>
          <cell r="K111" t="str">
            <v>106°48'55.2</v>
          </cell>
          <cell r="L111" t="str">
            <v>&lt;None&gt;</v>
          </cell>
          <cell r="M111" t="str">
            <v>0.4 km]</v>
          </cell>
          <cell r="N111" t="str">
            <v>Untitled</v>
          </cell>
          <cell r="O111" t="str">
            <v>From link 204 sites</v>
          </cell>
        </row>
        <row r="112">
          <cell r="A112" t="str">
            <v>10;20 CBD-4</v>
          </cell>
          <cell r="B112">
            <v>111</v>
          </cell>
          <cell r="C112">
            <v>86</v>
          </cell>
          <cell r="D112" t="str">
            <v>CBD 4</v>
          </cell>
          <cell r="E112" t="str">
            <v>O: 23EHP-16x2-0.6HP HS TN</v>
          </cell>
          <cell r="F112" t="str">
            <v>Site-00561</v>
          </cell>
          <cell r="G112" t="str">
            <v>S06°08'16.9</v>
          </cell>
          <cell r="H112" t="str">
            <v>106°49'47.9</v>
          </cell>
          <cell r="I112" t="str">
            <v>Site-00559</v>
          </cell>
          <cell r="J112" t="str">
            <v>S06°08'35.4</v>
          </cell>
          <cell r="K112" t="str">
            <v>106°49'45.0</v>
          </cell>
          <cell r="L112" t="str">
            <v>&lt;None&gt;</v>
          </cell>
          <cell r="M112" t="str">
            <v>0.6 km]</v>
          </cell>
          <cell r="N112" t="str">
            <v>Untitled</v>
          </cell>
          <cell r="O112" t="str">
            <v>From link 204 sites</v>
          </cell>
        </row>
        <row r="113">
          <cell r="A113" t="str">
            <v>63;36 CBD4 DU-1 Urb-12</v>
          </cell>
          <cell r="B113">
            <v>112</v>
          </cell>
          <cell r="C113">
            <v>97</v>
          </cell>
          <cell r="D113" t="str">
            <v>CBD 4</v>
          </cell>
          <cell r="E113" t="str">
            <v xml:space="preserve">S: 13EHC-63x2-1.2HP NP ; Ant Dual Polarized  </v>
          </cell>
          <cell r="F113" t="str">
            <v>Site-01297 (non-200)</v>
          </cell>
          <cell r="G113" t="str">
            <v>S06°07'29.8</v>
          </cell>
          <cell r="H113" t="str">
            <v>106°49'43.8</v>
          </cell>
          <cell r="I113" t="str">
            <v>Site-00427</v>
          </cell>
          <cell r="J113" t="str">
            <v>S06°08'07.7</v>
          </cell>
          <cell r="K113" t="str">
            <v>106°48'21.5</v>
          </cell>
          <cell r="L113" t="str">
            <v>&lt;None&gt;</v>
          </cell>
          <cell r="M113" t="str">
            <v>2.8 km]</v>
          </cell>
          <cell r="N113" t="str">
            <v>Untitled</v>
          </cell>
          <cell r="O113" t="str">
            <v>From link 204 sites</v>
          </cell>
        </row>
        <row r="114">
          <cell r="A114" t="str">
            <v>63;42 CBD4 DU-1 Urb-12</v>
          </cell>
          <cell r="B114">
            <v>113</v>
          </cell>
          <cell r="C114">
            <v>99</v>
          </cell>
          <cell r="D114" t="str">
            <v>CBD 4</v>
          </cell>
          <cell r="E114" t="str">
            <v xml:space="preserve">T: 7EHC-63x2-0.6HP NP; Ant Dual Polarized </v>
          </cell>
          <cell r="F114" t="str">
            <v>Site-01297 (non-200)</v>
          </cell>
          <cell r="G114" t="str">
            <v>S06°07'29.8</v>
          </cell>
          <cell r="H114" t="str">
            <v>106°49'43.8</v>
          </cell>
          <cell r="I114" t="str">
            <v>Site-00471 (non-200)</v>
          </cell>
          <cell r="J114" t="str">
            <v>S06°06'31.4</v>
          </cell>
          <cell r="K114" t="str">
            <v>106°48'14.1</v>
          </cell>
          <cell r="L114" t="str">
            <v>&lt;None&gt;</v>
          </cell>
          <cell r="M114" t="str">
            <v>3.3 km]</v>
          </cell>
          <cell r="N114" t="str">
            <v>Untitled</v>
          </cell>
          <cell r="O114" t="str">
            <v>From link 204 sites</v>
          </cell>
        </row>
        <row r="115">
          <cell r="A115" t="str">
            <v>2;113-DU1</v>
          </cell>
          <cell r="B115">
            <v>114</v>
          </cell>
          <cell r="C115">
            <v>1469</v>
          </cell>
          <cell r="D115" t="str">
            <v>DU 1</v>
          </cell>
          <cell r="E115" t="str">
            <v>A: 23EHP-2x2-0.6HP NP TN; Upgradable to 4x2</v>
          </cell>
          <cell r="F115" t="str">
            <v>Carrefour Duta Merlin</v>
          </cell>
          <cell r="G115" t="str">
            <v>S06°09'56.6</v>
          </cell>
          <cell r="H115" t="str">
            <v>106°49'10.8</v>
          </cell>
          <cell r="I115" t="str">
            <v>Site-00570</v>
          </cell>
          <cell r="J115" t="str">
            <v>S06°10'02.7</v>
          </cell>
          <cell r="K115" t="str">
            <v>106°48'45.2</v>
          </cell>
          <cell r="L115" t="str">
            <v>&lt;None&gt;</v>
          </cell>
          <cell r="M115" t="str">
            <v>0.8 km]</v>
          </cell>
          <cell r="N115" t="str">
            <v>Untitled</v>
          </cell>
          <cell r="O115" t="str">
            <v>From link all</v>
          </cell>
        </row>
        <row r="116">
          <cell r="A116" t="str">
            <v>2;123-DU1</v>
          </cell>
          <cell r="B116">
            <v>115</v>
          </cell>
          <cell r="C116">
            <v>1471</v>
          </cell>
          <cell r="D116" t="str">
            <v>DU 1</v>
          </cell>
          <cell r="E116" t="str">
            <v>A: 23EHP-2x2-0.6HP NP TN; Upgradable to 4x2</v>
          </cell>
          <cell r="F116" t="str">
            <v>Gajah Mada Plaza</v>
          </cell>
          <cell r="G116" t="str">
            <v>S06°09'39.3</v>
          </cell>
          <cell r="H116" t="str">
            <v>106°49'06.5</v>
          </cell>
          <cell r="I116" t="str">
            <v>Site-00568</v>
          </cell>
          <cell r="J116" t="str">
            <v>S06°09'45.8</v>
          </cell>
          <cell r="K116" t="str">
            <v>106°48'42.6</v>
          </cell>
          <cell r="L116" t="str">
            <v>&lt;None&gt;</v>
          </cell>
          <cell r="M116" t="str">
            <v>0.8 km]</v>
          </cell>
          <cell r="N116" t="str">
            <v>Untitled</v>
          </cell>
          <cell r="O116" t="str">
            <v>From link all</v>
          </cell>
        </row>
        <row r="117">
          <cell r="A117" t="str">
            <v>2;84-DU1</v>
          </cell>
          <cell r="B117">
            <v>116</v>
          </cell>
          <cell r="C117">
            <v>113</v>
          </cell>
          <cell r="D117" t="str">
            <v>DU 1</v>
          </cell>
          <cell r="E117" t="str">
            <v>A: 23EHP-2x2-0.6HP NP TN; Upgradable to 4x2</v>
          </cell>
          <cell r="F117" t="str">
            <v>Site-00037</v>
          </cell>
          <cell r="G117" t="str">
            <v>S06°08'09.1</v>
          </cell>
          <cell r="H117" t="str">
            <v>106°48'03.7</v>
          </cell>
          <cell r="I117" t="str">
            <v>Site-00536</v>
          </cell>
          <cell r="J117" t="str">
            <v>S06°08'22.2</v>
          </cell>
          <cell r="K117" t="str">
            <v>106°47'48.8</v>
          </cell>
          <cell r="L117" t="str">
            <v>&lt;None&gt;</v>
          </cell>
          <cell r="M117" t="str">
            <v>0.6 km]</v>
          </cell>
          <cell r="N117" t="str">
            <v>Untitled</v>
          </cell>
          <cell r="O117" t="str">
            <v>From link 204 sites</v>
          </cell>
        </row>
        <row r="118">
          <cell r="A118" t="str">
            <v>2;85-DU1</v>
          </cell>
          <cell r="B118">
            <v>117</v>
          </cell>
          <cell r="C118">
            <v>114</v>
          </cell>
          <cell r="D118" t="str">
            <v>DU 1</v>
          </cell>
          <cell r="E118" t="str">
            <v>A: 23EHP-2x2-0.6HP NP TN; Upgradable to 4x2</v>
          </cell>
          <cell r="F118" t="str">
            <v>Site-00037</v>
          </cell>
          <cell r="G118" t="str">
            <v>S06°08'09.1</v>
          </cell>
          <cell r="H118" t="str">
            <v>106°48'03.7</v>
          </cell>
          <cell r="I118" t="str">
            <v>Site-00040</v>
          </cell>
          <cell r="J118" t="str">
            <v>S06°07'54.8</v>
          </cell>
          <cell r="K118" t="str">
            <v>106°48'20.9</v>
          </cell>
          <cell r="L118" t="str">
            <v>&lt;None&gt;</v>
          </cell>
          <cell r="M118" t="str">
            <v>0.7 km]</v>
          </cell>
          <cell r="N118" t="str">
            <v>Untitled</v>
          </cell>
          <cell r="O118" t="str">
            <v>From link 204 sites</v>
          </cell>
        </row>
        <row r="119">
          <cell r="A119" t="str">
            <v>6;17-DU1</v>
          </cell>
          <cell r="B119">
            <v>118</v>
          </cell>
          <cell r="C119">
            <v>120</v>
          </cell>
          <cell r="D119" t="str">
            <v>DU 1</v>
          </cell>
          <cell r="E119" t="str">
            <v>L: 15EHP-8x2-0.6HP HS TN; Upgradable to 16x2</v>
          </cell>
          <cell r="F119" t="str">
            <v>Site-00037</v>
          </cell>
          <cell r="G119" t="str">
            <v>S06°08'09.1</v>
          </cell>
          <cell r="H119" t="str">
            <v>106°48'03.7</v>
          </cell>
          <cell r="I119" t="str">
            <v>Site-00038</v>
          </cell>
          <cell r="J119" t="str">
            <v>S06°08'12.6</v>
          </cell>
          <cell r="K119" t="str">
            <v>106°47'34.9</v>
          </cell>
          <cell r="L119" t="str">
            <v>&lt;None&gt;</v>
          </cell>
          <cell r="M119" t="str">
            <v>0.9 km]</v>
          </cell>
          <cell r="N119" t="str">
            <v>Untitled</v>
          </cell>
          <cell r="O119" t="str">
            <v>From link 204 sites</v>
          </cell>
        </row>
        <row r="120">
          <cell r="A120" t="str">
            <v>4;58 DU-1</v>
          </cell>
          <cell r="B120">
            <v>119</v>
          </cell>
          <cell r="C120">
            <v>117</v>
          </cell>
          <cell r="D120" t="str">
            <v>DU 1</v>
          </cell>
          <cell r="E120" t="str">
            <v>G: 23EHP-4x2-0.6HP NP TN; Upgradable to 8x2</v>
          </cell>
          <cell r="F120" t="str">
            <v>Site-00041</v>
          </cell>
          <cell r="G120" t="str">
            <v>S06°08'31.9</v>
          </cell>
          <cell r="H120" t="str">
            <v>106°48'00.2</v>
          </cell>
          <cell r="I120" t="str">
            <v>Site-00047</v>
          </cell>
          <cell r="J120" t="str">
            <v>S06°08'47.5</v>
          </cell>
          <cell r="K120" t="str">
            <v>106°48'03.4</v>
          </cell>
          <cell r="L120" t="str">
            <v>&lt;None&gt;</v>
          </cell>
          <cell r="M120" t="str">
            <v>0.5 km]</v>
          </cell>
          <cell r="N120" t="str">
            <v>Untitled</v>
          </cell>
          <cell r="O120" t="str">
            <v>From link 204 sites</v>
          </cell>
        </row>
        <row r="121">
          <cell r="A121" t="str">
            <v>2;141 DU-1</v>
          </cell>
          <cell r="B121">
            <v>120</v>
          </cell>
          <cell r="C121">
            <v>107</v>
          </cell>
          <cell r="D121" t="str">
            <v>DU 1</v>
          </cell>
          <cell r="E121" t="str">
            <v>A: 23EHP-2x2-0.6HP NP TN; Upgradable to 4x2</v>
          </cell>
          <cell r="F121" t="str">
            <v>Site-00042</v>
          </cell>
          <cell r="G121" t="str">
            <v>S06°08'33.7</v>
          </cell>
          <cell r="H121" t="str">
            <v>106°47'37.4</v>
          </cell>
          <cell r="I121" t="str">
            <v>Site-00041</v>
          </cell>
          <cell r="J121" t="str">
            <v>S06°08'31.9</v>
          </cell>
          <cell r="K121" t="str">
            <v>106°48'00.2</v>
          </cell>
          <cell r="L121" t="str">
            <v>&lt;None&gt;</v>
          </cell>
          <cell r="M121" t="str">
            <v>0.7 km]</v>
          </cell>
          <cell r="N121" t="str">
            <v>Untitled</v>
          </cell>
          <cell r="O121" t="str">
            <v>From link 204 sites</v>
          </cell>
        </row>
        <row r="122">
          <cell r="A122" t="str">
            <v>2;140 DU-1</v>
          </cell>
          <cell r="B122">
            <v>121</v>
          </cell>
          <cell r="C122">
            <v>106</v>
          </cell>
          <cell r="D122" t="str">
            <v>DU 1</v>
          </cell>
          <cell r="E122" t="str">
            <v>A: 23EHP-2x2-0.6HP NP TN; Upgradable to 4x2</v>
          </cell>
          <cell r="F122" t="str">
            <v>Site-00046</v>
          </cell>
          <cell r="G122" t="str">
            <v>S06°08'31.4</v>
          </cell>
          <cell r="H122" t="str">
            <v>106°48'25.8</v>
          </cell>
          <cell r="I122" t="str">
            <v>Site-00047</v>
          </cell>
          <cell r="J122" t="str">
            <v>S06°08'47.5</v>
          </cell>
          <cell r="K122" t="str">
            <v>106°48'03.4</v>
          </cell>
          <cell r="L122" t="str">
            <v>&lt;None&gt;</v>
          </cell>
          <cell r="M122" t="str">
            <v>0.8 km]</v>
          </cell>
          <cell r="N122" t="str">
            <v>Untitled</v>
          </cell>
          <cell r="O122" t="str">
            <v>From link 204 sites</v>
          </cell>
        </row>
        <row r="123">
          <cell r="A123" t="str">
            <v>10;29 DU-1</v>
          </cell>
          <cell r="B123">
            <v>122</v>
          </cell>
          <cell r="C123">
            <v>102</v>
          </cell>
          <cell r="D123" t="str">
            <v>DU 1</v>
          </cell>
          <cell r="E123" t="str">
            <v>O: 23EHP-16x2-0.6HP HS TN</v>
          </cell>
          <cell r="F123" t="str">
            <v>Site-00047</v>
          </cell>
          <cell r="G123" t="str">
            <v>S06°08'47.5</v>
          </cell>
          <cell r="H123" t="str">
            <v>106°48'03.4</v>
          </cell>
          <cell r="I123" t="str">
            <v>Site-00427</v>
          </cell>
          <cell r="J123" t="str">
            <v>S06°08'07.7</v>
          </cell>
          <cell r="K123" t="str">
            <v>106°48'21.5</v>
          </cell>
          <cell r="L123" t="str">
            <v>&lt;None&gt;</v>
          </cell>
          <cell r="M123" t="str">
            <v>1.3 km]</v>
          </cell>
          <cell r="N123" t="str">
            <v>Untitled</v>
          </cell>
          <cell r="O123" t="str">
            <v>From link 204 sites</v>
          </cell>
        </row>
        <row r="124">
          <cell r="A124" t="str">
            <v>4;60-DU1</v>
          </cell>
          <cell r="B124">
            <v>123</v>
          </cell>
          <cell r="C124">
            <v>118</v>
          </cell>
          <cell r="D124" t="str">
            <v>DU 1</v>
          </cell>
          <cell r="E124" t="str">
            <v>G: 23EHP-4x2-0.6HP NP TN; Upgradable to 8x2</v>
          </cell>
          <cell r="F124" t="str">
            <v>Site-00048 (non-200)</v>
          </cell>
          <cell r="G124" t="str">
            <v>S06°09'13.9</v>
          </cell>
          <cell r="H124" t="str">
            <v>106°47'35.4</v>
          </cell>
          <cell r="I124" t="str">
            <v>Site-00431</v>
          </cell>
          <cell r="J124" t="str">
            <v>S06°08'52.5</v>
          </cell>
          <cell r="K124" t="str">
            <v>106°47'39.2</v>
          </cell>
          <cell r="L124" t="str">
            <v>&lt;None&gt;</v>
          </cell>
          <cell r="M124" t="str">
            <v>0.7 km]</v>
          </cell>
          <cell r="N124" t="str">
            <v>Untitled</v>
          </cell>
          <cell r="O124" t="str">
            <v>From link 204 sites</v>
          </cell>
        </row>
        <row r="125">
          <cell r="A125" t="str">
            <v>2;147-DU1</v>
          </cell>
          <cell r="B125">
            <v>124</v>
          </cell>
          <cell r="C125">
            <v>110</v>
          </cell>
          <cell r="D125" t="str">
            <v>DU 1</v>
          </cell>
          <cell r="E125" t="str">
            <v>A: 23EHP-2x2-0.6HP NP TN; Upgradable to 4x2</v>
          </cell>
          <cell r="F125" t="str">
            <v>Site-00054</v>
          </cell>
          <cell r="G125" t="str">
            <v>S06°09'21.1</v>
          </cell>
          <cell r="H125" t="str">
            <v>106°48'14.2</v>
          </cell>
          <cell r="I125" t="str">
            <v>Site-00567</v>
          </cell>
          <cell r="J125" t="str">
            <v>S06°09'35.7</v>
          </cell>
          <cell r="K125" t="str">
            <v>106°48'05.5</v>
          </cell>
          <cell r="L125" t="str">
            <v>&lt;None&gt;</v>
          </cell>
          <cell r="M125" t="str">
            <v>0.5 km]</v>
          </cell>
          <cell r="N125" t="str">
            <v>Untitled</v>
          </cell>
          <cell r="O125" t="str">
            <v>From link 204 sites</v>
          </cell>
        </row>
        <row r="126">
          <cell r="A126" t="str">
            <v>2;145-DU1</v>
          </cell>
          <cell r="B126">
            <v>125</v>
          </cell>
          <cell r="C126">
            <v>109</v>
          </cell>
          <cell r="D126" t="str">
            <v>DU 1</v>
          </cell>
          <cell r="E126" t="str">
            <v>A: 23EHP-2x2-0.6HP NP TN; Upgradable to 4x2</v>
          </cell>
          <cell r="F126" t="str">
            <v>Site-00055</v>
          </cell>
          <cell r="G126" t="str">
            <v>S06°09'38.8</v>
          </cell>
          <cell r="H126" t="str">
            <v>106°47'46.8</v>
          </cell>
          <cell r="I126" t="str">
            <v>Site-00048 (non-200)</v>
          </cell>
          <cell r="J126" t="str">
            <v>S06°09'13.9</v>
          </cell>
          <cell r="K126" t="str">
            <v>106°47'35.4</v>
          </cell>
          <cell r="L126" t="str">
            <v>&lt;None&gt;</v>
          </cell>
          <cell r="M126" t="str">
            <v>0.8 km]</v>
          </cell>
          <cell r="N126" t="str">
            <v>Untitled</v>
          </cell>
          <cell r="O126" t="str">
            <v>From link 204 sites</v>
          </cell>
        </row>
        <row r="127">
          <cell r="A127" t="str">
            <v>2;139 DU-1</v>
          </cell>
          <cell r="B127">
            <v>126</v>
          </cell>
          <cell r="C127">
            <v>105</v>
          </cell>
          <cell r="D127" t="str">
            <v>DU 1</v>
          </cell>
          <cell r="E127" t="str">
            <v>A: 23EHP-2x2-0.6HP NP TN; Upgradable to 4x2</v>
          </cell>
          <cell r="F127" t="str">
            <v>Site-00060</v>
          </cell>
          <cell r="G127" t="str">
            <v>S06°09'15.3</v>
          </cell>
          <cell r="H127" t="str">
            <v>106°48'29.1</v>
          </cell>
          <cell r="I127" t="str">
            <v>Site-00430</v>
          </cell>
          <cell r="J127" t="str">
            <v>S06°09'02.5</v>
          </cell>
          <cell r="K127" t="str">
            <v>106°48'14.8</v>
          </cell>
          <cell r="L127" t="str">
            <v>&lt;None&gt;</v>
          </cell>
          <cell r="M127" t="str">
            <v>0.6 km]</v>
          </cell>
          <cell r="N127" t="str">
            <v>Untitled</v>
          </cell>
          <cell r="O127" t="str">
            <v>From link 204 sites</v>
          </cell>
        </row>
        <row r="128">
          <cell r="A128" t="str">
            <v>2;115-DU1</v>
          </cell>
          <cell r="B128">
            <v>127</v>
          </cell>
          <cell r="C128">
            <v>103</v>
          </cell>
          <cell r="D128" t="str">
            <v>DU 1</v>
          </cell>
          <cell r="E128" t="str">
            <v>A: 23EHP-2x2-0.6HP NP TN; Upgradable to 4x2</v>
          </cell>
          <cell r="F128" t="str">
            <v>Site-00061</v>
          </cell>
          <cell r="G128" t="str">
            <v>S06°09'47.9</v>
          </cell>
          <cell r="H128" t="str">
            <v>106°48'14.8</v>
          </cell>
          <cell r="I128" t="str">
            <v>Site-00062</v>
          </cell>
          <cell r="J128" t="str">
            <v>S06°09'59.2</v>
          </cell>
          <cell r="K128" t="str">
            <v>106°47'58.6</v>
          </cell>
          <cell r="L128" t="str">
            <v>&lt;None&gt;</v>
          </cell>
          <cell r="M128" t="str">
            <v>0.6 km]</v>
          </cell>
          <cell r="N128" t="str">
            <v>Untitled</v>
          </cell>
          <cell r="O128" t="str">
            <v>From link 204 sites</v>
          </cell>
        </row>
        <row r="129">
          <cell r="A129" t="str">
            <v>2;166-DU1</v>
          </cell>
          <cell r="B129">
            <v>128</v>
          </cell>
          <cell r="C129">
            <v>112</v>
          </cell>
          <cell r="D129" t="str">
            <v>DU 1</v>
          </cell>
          <cell r="E129" t="str">
            <v>A: 23EHP-2x2-0.6HP NP TN; Upgradable to 4x2</v>
          </cell>
          <cell r="F129" t="str">
            <v>Site-00069</v>
          </cell>
          <cell r="G129" t="str">
            <v>S06°09'36.7</v>
          </cell>
          <cell r="H129" t="str">
            <v>106°48'29.0</v>
          </cell>
          <cell r="I129" t="str">
            <v>Site-00059</v>
          </cell>
          <cell r="J129" t="str">
            <v>S06°09'12.3</v>
          </cell>
          <cell r="K129" t="str">
            <v>106°48'48.6</v>
          </cell>
          <cell r="L129" t="str">
            <v>&lt;None&gt;</v>
          </cell>
          <cell r="M129" t="str">
            <v>1.0 km]</v>
          </cell>
          <cell r="N129" t="str">
            <v>Untitled</v>
          </cell>
          <cell r="O129" t="str">
            <v>From link 204 sites</v>
          </cell>
        </row>
        <row r="130">
          <cell r="A130" t="str">
            <v>4;67-DU1</v>
          </cell>
          <cell r="B130">
            <v>129</v>
          </cell>
          <cell r="C130">
            <v>119</v>
          </cell>
          <cell r="D130" t="str">
            <v>DU 1</v>
          </cell>
          <cell r="E130" t="str">
            <v>G: 23EHP-4x2-0.6HP NP TN; Upgradable to 8x2</v>
          </cell>
          <cell r="F130" t="str">
            <v>Site-00069</v>
          </cell>
          <cell r="G130" t="str">
            <v>S06°09'36.7</v>
          </cell>
          <cell r="H130" t="str">
            <v>106°48'29.0</v>
          </cell>
          <cell r="I130" t="str">
            <v>Site-00568</v>
          </cell>
          <cell r="J130" t="str">
            <v>S06°09'45.8</v>
          </cell>
          <cell r="K130" t="str">
            <v>106°48'42.6</v>
          </cell>
          <cell r="L130" t="str">
            <v>&lt;None&gt;</v>
          </cell>
          <cell r="M130" t="str">
            <v>0.5 km]</v>
          </cell>
          <cell r="N130" t="str">
            <v>Untitled</v>
          </cell>
          <cell r="O130" t="str">
            <v>From link 204 sites</v>
          </cell>
        </row>
        <row r="131">
          <cell r="A131" t="str">
            <v>63;24-DU-1</v>
          </cell>
          <cell r="B131">
            <v>130</v>
          </cell>
          <cell r="C131">
            <v>124</v>
          </cell>
          <cell r="D131" t="str">
            <v>DU 1</v>
          </cell>
          <cell r="E131" t="str">
            <v xml:space="preserve">S: 13EHC-63x2-1.2HP NP ; Ant Dual Polarized  </v>
          </cell>
          <cell r="F131" t="str">
            <v>Site-00070</v>
          </cell>
          <cell r="G131" t="str">
            <v>S06°09'54.7</v>
          </cell>
          <cell r="H131" t="str">
            <v>106°48'29.9</v>
          </cell>
          <cell r="I131" t="str">
            <v>Telkom Jakbar</v>
          </cell>
          <cell r="J131" t="str">
            <v>S06°10'30.8</v>
          </cell>
          <cell r="K131" t="str">
            <v>106°47'35.2</v>
          </cell>
          <cell r="L131" t="str">
            <v>&lt;None&gt;</v>
          </cell>
          <cell r="M131" t="str">
            <v>2.0 km]</v>
          </cell>
          <cell r="N131" t="str">
            <v>Untitled</v>
          </cell>
          <cell r="O131" t="str">
            <v>From link 204 sites</v>
          </cell>
        </row>
        <row r="132">
          <cell r="A132" t="str">
            <v>63;27-DU-1</v>
          </cell>
          <cell r="B132">
            <v>131</v>
          </cell>
          <cell r="C132">
            <v>126</v>
          </cell>
          <cell r="D132" t="str">
            <v>DU 1</v>
          </cell>
          <cell r="E132" t="str">
            <v xml:space="preserve">R: 13EHC-63x2-0.6HP NP; Ant Dual Polarized </v>
          </cell>
          <cell r="F132" t="str">
            <v>Site-00070</v>
          </cell>
          <cell r="G132" t="str">
            <v>S06°09'54.7</v>
          </cell>
          <cell r="H132" t="str">
            <v>106°48'29.9</v>
          </cell>
          <cell r="I132" t="str">
            <v>Site-00068</v>
          </cell>
          <cell r="J132" t="str">
            <v>S06°09'29.3</v>
          </cell>
          <cell r="K132" t="str">
            <v>106°48'48.7</v>
          </cell>
          <cell r="L132" t="str">
            <v>&lt;None&gt;</v>
          </cell>
          <cell r="M132" t="str">
            <v>1.0 km]</v>
          </cell>
          <cell r="N132" t="str">
            <v>Untitled</v>
          </cell>
          <cell r="O132" t="str">
            <v>From link 204 sites</v>
          </cell>
        </row>
        <row r="133">
          <cell r="A133" t="str">
            <v>4;47-DU1</v>
          </cell>
          <cell r="B133">
            <v>132</v>
          </cell>
          <cell r="C133">
            <v>115</v>
          </cell>
          <cell r="D133" t="str">
            <v>DU 1</v>
          </cell>
          <cell r="E133" t="str">
            <v>G: 23EHP-4x2-0.6HP NP TN; Upgradable to 8x2</v>
          </cell>
          <cell r="F133" t="str">
            <v>Site-00077</v>
          </cell>
          <cell r="G133" t="str">
            <v>S06°09'53.3</v>
          </cell>
          <cell r="H133" t="str">
            <v>106°48'56.6</v>
          </cell>
          <cell r="I133" t="str">
            <v>Site-00568</v>
          </cell>
          <cell r="J133" t="str">
            <v>S06°09'45.8</v>
          </cell>
          <cell r="K133" t="str">
            <v>106°48'42.6</v>
          </cell>
          <cell r="L133" t="str">
            <v>&lt;None&gt;</v>
          </cell>
          <cell r="M133" t="str">
            <v>0.5 km]</v>
          </cell>
          <cell r="N133" t="str">
            <v>Untitled</v>
          </cell>
          <cell r="O133" t="str">
            <v>From link 204 sites</v>
          </cell>
        </row>
        <row r="134">
          <cell r="A134" t="str">
            <v>4;57 DU-1</v>
          </cell>
          <cell r="B134">
            <v>133</v>
          </cell>
          <cell r="C134">
            <v>116</v>
          </cell>
          <cell r="D134" t="str">
            <v>DU 1</v>
          </cell>
          <cell r="E134" t="str">
            <v>G: 23EHP-4x2-0.6HP NP TN; Upgradable to 8x2</v>
          </cell>
          <cell r="F134" t="str">
            <v>Site-00430</v>
          </cell>
          <cell r="G134" t="str">
            <v>S06°09'02.5</v>
          </cell>
          <cell r="H134" t="str">
            <v>106°48'14.8</v>
          </cell>
          <cell r="I134" t="str">
            <v>Site-00047</v>
          </cell>
          <cell r="J134" t="str">
            <v>S06°08'47.5</v>
          </cell>
          <cell r="K134" t="str">
            <v>106°48'03.4</v>
          </cell>
          <cell r="L134" t="str">
            <v>&lt;None&gt;</v>
          </cell>
          <cell r="M134" t="str">
            <v>0.6 km]</v>
          </cell>
          <cell r="N134" t="str">
            <v>Untitled</v>
          </cell>
          <cell r="O134" t="str">
            <v>From link 204 sites</v>
          </cell>
        </row>
        <row r="135">
          <cell r="A135" t="str">
            <v>2;135-DU1</v>
          </cell>
          <cell r="B135">
            <v>134</v>
          </cell>
          <cell r="C135">
            <v>104</v>
          </cell>
          <cell r="D135" t="str">
            <v>DU 1</v>
          </cell>
          <cell r="E135" t="str">
            <v>A: 23EHP-2x2-0.6HP NP TN; Upgradable to 4x2</v>
          </cell>
          <cell r="F135" t="str">
            <v>Site-00537</v>
          </cell>
          <cell r="G135" t="str">
            <v>S06°08'57.6</v>
          </cell>
          <cell r="H135" t="str">
            <v>106°48'46.1</v>
          </cell>
          <cell r="I135" t="str">
            <v>Site-00053</v>
          </cell>
          <cell r="J135" t="str">
            <v>S06°08'54.3</v>
          </cell>
          <cell r="K135" t="str">
            <v>106°48'28.7</v>
          </cell>
          <cell r="L135" t="str">
            <v>&lt;None&gt;</v>
          </cell>
          <cell r="M135" t="str">
            <v>0.5 km]</v>
          </cell>
          <cell r="N135" t="str">
            <v>Untitled</v>
          </cell>
          <cell r="O135" t="str">
            <v>From link 204 sites</v>
          </cell>
        </row>
        <row r="136">
          <cell r="A136" t="str">
            <v>6;27-DU1</v>
          </cell>
          <cell r="B136">
            <v>135</v>
          </cell>
          <cell r="C136">
            <v>121</v>
          </cell>
          <cell r="D136" t="str">
            <v>DU 1</v>
          </cell>
          <cell r="E136" t="str">
            <v>L: 15EHP-8x2-0.6HP HS TN; Upgradable to 16x2</v>
          </cell>
          <cell r="F136" t="str">
            <v>Site-00537</v>
          </cell>
          <cell r="G136" t="str">
            <v>S06°08'57.6</v>
          </cell>
          <cell r="H136" t="str">
            <v>106°48'46.1</v>
          </cell>
          <cell r="I136" t="str">
            <v>Site-00538</v>
          </cell>
          <cell r="J136" t="str">
            <v>S06°08'40.5</v>
          </cell>
          <cell r="K136" t="str">
            <v>106°48'39.6</v>
          </cell>
          <cell r="L136" t="str">
            <v>&lt;None&gt;</v>
          </cell>
          <cell r="M136" t="str">
            <v>0.6 km]</v>
          </cell>
          <cell r="N136" t="str">
            <v>Untitled</v>
          </cell>
          <cell r="O136" t="str">
            <v>From link 204 sites</v>
          </cell>
        </row>
        <row r="137">
          <cell r="A137" t="str">
            <v>63;25-DU-1</v>
          </cell>
          <cell r="B137">
            <v>136</v>
          </cell>
          <cell r="C137">
            <v>125</v>
          </cell>
          <cell r="D137" t="str">
            <v>DU 1</v>
          </cell>
          <cell r="E137" t="str">
            <v xml:space="preserve">S: 13EHC-63x2-1.2HP NP ; Ant Dual Polarized  </v>
          </cell>
          <cell r="F137" t="str">
            <v>Site-00538</v>
          </cell>
          <cell r="G137" t="str">
            <v>S06°08'40.5</v>
          </cell>
          <cell r="H137" t="str">
            <v>106°48'39.6</v>
          </cell>
          <cell r="I137" t="str">
            <v>Site-00068</v>
          </cell>
          <cell r="J137" t="str">
            <v>S06°09'29.3</v>
          </cell>
          <cell r="K137" t="str">
            <v>106°48'48.7</v>
          </cell>
          <cell r="L137" t="str">
            <v>&lt;None&gt;</v>
          </cell>
          <cell r="M137" t="str">
            <v>1.5 km]</v>
          </cell>
          <cell r="N137" t="str">
            <v>Untitled</v>
          </cell>
          <cell r="O137" t="str">
            <v>From link 204 sites</v>
          </cell>
        </row>
        <row r="138">
          <cell r="A138" t="str">
            <v>2;143 DU-1</v>
          </cell>
          <cell r="B138">
            <v>137</v>
          </cell>
          <cell r="C138">
            <v>108</v>
          </cell>
          <cell r="D138" t="str">
            <v>DU 1</v>
          </cell>
          <cell r="E138" t="str">
            <v>A: 23EHP-2x2-0.6HP NP TN; Upgradable to 4x2</v>
          </cell>
          <cell r="F138" t="str">
            <v>Site-00564</v>
          </cell>
          <cell r="G138" t="str">
            <v>S06°08'15.9</v>
          </cell>
          <cell r="H138" t="str">
            <v>106°48'34.3</v>
          </cell>
          <cell r="I138" t="str">
            <v>Site-00535</v>
          </cell>
          <cell r="J138" t="str">
            <v>S06°08'21.8</v>
          </cell>
          <cell r="K138" t="str">
            <v>106°48'13.8</v>
          </cell>
          <cell r="L138" t="str">
            <v>&lt;None&gt;</v>
          </cell>
          <cell r="M138" t="str">
            <v>0.7 km]</v>
          </cell>
          <cell r="N138" t="str">
            <v>Untitled</v>
          </cell>
          <cell r="O138" t="str">
            <v>From link 204 sites</v>
          </cell>
        </row>
        <row r="139">
          <cell r="A139" t="str">
            <v>6;28 DU-1</v>
          </cell>
          <cell r="B139">
            <v>138</v>
          </cell>
          <cell r="C139">
            <v>122</v>
          </cell>
          <cell r="D139" t="str">
            <v>DU 1</v>
          </cell>
          <cell r="E139" t="str">
            <v>L: 15EHP-8x2-0.6HP HS TN; Upgradable to 16x2</v>
          </cell>
          <cell r="F139" t="str">
            <v>Site-00564</v>
          </cell>
          <cell r="G139" t="str">
            <v>S06°08'15.9</v>
          </cell>
          <cell r="H139" t="str">
            <v>106°48'34.3</v>
          </cell>
          <cell r="I139" t="str">
            <v>Site-00427</v>
          </cell>
          <cell r="J139" t="str">
            <v>S06°08'07.7</v>
          </cell>
          <cell r="K139" t="str">
            <v>106°48'21.5</v>
          </cell>
          <cell r="L139" t="str">
            <v>&lt;None&gt;</v>
          </cell>
          <cell r="M139" t="str">
            <v>0.5 km]</v>
          </cell>
          <cell r="N139" t="str">
            <v>Untitled</v>
          </cell>
          <cell r="O139" t="str">
            <v>From link 204 sites</v>
          </cell>
        </row>
        <row r="140">
          <cell r="A140" t="str">
            <v>2;148-DU1</v>
          </cell>
          <cell r="B140">
            <v>139</v>
          </cell>
          <cell r="C140">
            <v>111</v>
          </cell>
          <cell r="D140" t="str">
            <v>DU 1</v>
          </cell>
          <cell r="E140" t="str">
            <v>A: 23EHP-2x2-0.6HP NP TN; Upgradable to 4x2</v>
          </cell>
          <cell r="F140" t="str">
            <v>Site-00567</v>
          </cell>
          <cell r="G140" t="str">
            <v>S06°09'35.7</v>
          </cell>
          <cell r="H140" t="str">
            <v>106°48'05.5</v>
          </cell>
          <cell r="I140" t="str">
            <v>Site-00566</v>
          </cell>
          <cell r="J140" t="str">
            <v>S06°09'21.3</v>
          </cell>
          <cell r="K140" t="str">
            <v>106°47'53.3</v>
          </cell>
          <cell r="L140" t="str">
            <v>&lt;None&gt;</v>
          </cell>
          <cell r="M140" t="str">
            <v>0.6 km]</v>
          </cell>
          <cell r="N140" t="str">
            <v>Untitled</v>
          </cell>
          <cell r="O140" t="str">
            <v>From link 204 sites</v>
          </cell>
        </row>
        <row r="141">
          <cell r="A141" t="str">
            <v>6;29-DU1</v>
          </cell>
          <cell r="B141">
            <v>140</v>
          </cell>
          <cell r="C141">
            <v>123</v>
          </cell>
          <cell r="D141" t="str">
            <v>DU 1</v>
          </cell>
          <cell r="E141" t="str">
            <v>L: 15EHP-8x2-0.6HP HS TN; Upgradable to 16x2</v>
          </cell>
          <cell r="F141" t="str">
            <v>Site-00567</v>
          </cell>
          <cell r="G141" t="str">
            <v>S06°09'35.7</v>
          </cell>
          <cell r="H141" t="str">
            <v>106°48'05.5</v>
          </cell>
          <cell r="I141" t="str">
            <v>Site-00565</v>
          </cell>
          <cell r="J141" t="str">
            <v>S06°09'02.4</v>
          </cell>
          <cell r="K141" t="str">
            <v>106°47'54.8</v>
          </cell>
          <cell r="L141" t="str">
            <v>&lt;None&gt;</v>
          </cell>
          <cell r="M141" t="str">
            <v>1.1 km]</v>
          </cell>
          <cell r="N141" t="str">
            <v>Untitled</v>
          </cell>
          <cell r="O141" t="str">
            <v>From link 204 sites</v>
          </cell>
        </row>
        <row r="142">
          <cell r="A142" t="str">
            <v>10;27-DU1</v>
          </cell>
          <cell r="B142">
            <v>141</v>
          </cell>
          <cell r="C142">
            <v>101</v>
          </cell>
          <cell r="D142" t="str">
            <v>DU 1</v>
          </cell>
          <cell r="E142" t="str">
            <v>O: 23EHP-16x2-0.6HP HS TN</v>
          </cell>
          <cell r="F142" t="str">
            <v>Site-00568</v>
          </cell>
          <cell r="G142" t="str">
            <v>S06°09'45.8</v>
          </cell>
          <cell r="H142" t="str">
            <v>106°48'42.6</v>
          </cell>
          <cell r="I142" t="str">
            <v>Site-00068</v>
          </cell>
          <cell r="J142" t="str">
            <v>S06°09'29.3</v>
          </cell>
          <cell r="K142" t="str">
            <v>106°48'48.7</v>
          </cell>
          <cell r="L142" t="str">
            <v>&lt;None&gt;</v>
          </cell>
          <cell r="M142" t="str">
            <v>0.5 km]</v>
          </cell>
          <cell r="N142" t="str">
            <v>Untitled</v>
          </cell>
          <cell r="O142" t="str">
            <v>From link 204 sites</v>
          </cell>
        </row>
        <row r="143">
          <cell r="A143" t="str">
            <v>63;31-DU-1</v>
          </cell>
          <cell r="B143">
            <v>142</v>
          </cell>
          <cell r="C143">
            <v>127</v>
          </cell>
          <cell r="D143" t="str">
            <v>DU 1</v>
          </cell>
          <cell r="E143" t="str">
            <v xml:space="preserve">T: 7EHC-63x2-0.6HP NP; Ant Dual Polarized </v>
          </cell>
          <cell r="F143" t="str">
            <v>Telkom Jakbar</v>
          </cell>
          <cell r="G143" t="str">
            <v>S06°10'30.8</v>
          </cell>
          <cell r="H143" t="str">
            <v>106°47'35.2</v>
          </cell>
          <cell r="I143" t="str">
            <v>Site-00538</v>
          </cell>
          <cell r="J143" t="str">
            <v>S06°08'40.5</v>
          </cell>
          <cell r="K143" t="str">
            <v>106°48'39.6</v>
          </cell>
          <cell r="L143" t="str">
            <v>&lt;None&gt;</v>
          </cell>
          <cell r="M143" t="str">
            <v>3.9 km]</v>
          </cell>
          <cell r="N143" t="str">
            <v>Untitled</v>
          </cell>
          <cell r="O143" t="str">
            <v>From link 204 sites</v>
          </cell>
        </row>
        <row r="144">
          <cell r="A144" t="str">
            <v>63;30 DU2</v>
          </cell>
          <cell r="B144">
            <v>143</v>
          </cell>
          <cell r="C144">
            <v>154</v>
          </cell>
          <cell r="D144" t="str">
            <v>DU 2</v>
          </cell>
          <cell r="E144" t="str">
            <v xml:space="preserve">S: 13EHC-63x2-1.2HP NP ; Ant Dual Polarized  </v>
          </cell>
          <cell r="F144" t="str">
            <v>Hayam Wuruk Plaza (Inb 28)</v>
          </cell>
          <cell r="G144" t="str">
            <v>S06°09'07.6</v>
          </cell>
          <cell r="H144" t="str">
            <v>106°49'03.9</v>
          </cell>
          <cell r="I144" t="str">
            <v>Site-00051</v>
          </cell>
          <cell r="J144" t="str">
            <v>S06°08'27.7</v>
          </cell>
          <cell r="K144" t="str">
            <v>106°49'13.2</v>
          </cell>
          <cell r="L144" t="str">
            <v>&lt;None&gt;</v>
          </cell>
          <cell r="M144" t="str">
            <v>1.3 km]</v>
          </cell>
          <cell r="N144" t="str">
            <v>Untitled</v>
          </cell>
          <cell r="O144" t="str">
            <v>From link 204 sites</v>
          </cell>
        </row>
        <row r="145">
          <cell r="A145" t="str">
            <v>2;100 DU2</v>
          </cell>
          <cell r="B145">
            <v>144</v>
          </cell>
          <cell r="C145">
            <v>1498</v>
          </cell>
          <cell r="D145" t="str">
            <v>DU 2</v>
          </cell>
          <cell r="E145" t="str">
            <v>A: 23EHP-2x2-0.6HP NP TN; Upgradable to 4x2</v>
          </cell>
          <cell r="F145" t="str">
            <v>Lokasari Mangga Besar</v>
          </cell>
          <cell r="G145" t="str">
            <v>S06°08'53.5</v>
          </cell>
          <cell r="H145" t="str">
            <v>106°49'30.0</v>
          </cell>
          <cell r="I145" t="str">
            <v>Site-00562</v>
          </cell>
          <cell r="J145" t="str">
            <v>S06°08'47.0</v>
          </cell>
          <cell r="K145" t="str">
            <v>106°49'15.8</v>
          </cell>
          <cell r="L145" t="str">
            <v>&lt;None&gt;</v>
          </cell>
          <cell r="M145" t="str">
            <v>0.5 km]</v>
          </cell>
          <cell r="N145" t="str">
            <v>Untitled</v>
          </cell>
          <cell r="O145" t="str">
            <v>From link all</v>
          </cell>
        </row>
        <row r="146">
          <cell r="A146" t="str">
            <v>2;142 DU-2</v>
          </cell>
          <cell r="B146">
            <v>145</v>
          </cell>
          <cell r="C146">
            <v>139</v>
          </cell>
          <cell r="D146" t="str">
            <v>DU 2</v>
          </cell>
          <cell r="E146" t="str">
            <v>A: 23EHP-2x2-0.6HP NP TN; Upgradable to 4x2</v>
          </cell>
          <cell r="F146" t="str">
            <v>Site-00039</v>
          </cell>
          <cell r="G146" t="str">
            <v>S06°08'01.5</v>
          </cell>
          <cell r="H146" t="str">
            <v>106°48'47.0</v>
          </cell>
          <cell r="I146" t="str">
            <v>Site-00564</v>
          </cell>
          <cell r="J146" t="str">
            <v>S06°08'15.9</v>
          </cell>
          <cell r="K146" t="str">
            <v>106°48'34.3</v>
          </cell>
          <cell r="L146" t="str">
            <v>&lt;None&gt;</v>
          </cell>
          <cell r="M146" t="str">
            <v>0.6 km]</v>
          </cell>
          <cell r="N146" t="str">
            <v>Untitled</v>
          </cell>
          <cell r="O146" t="str">
            <v>From link 204 sites</v>
          </cell>
        </row>
        <row r="147">
          <cell r="A147" t="str">
            <v>2;101 DU2</v>
          </cell>
          <cell r="B147">
            <v>146</v>
          </cell>
          <cell r="C147">
            <v>131</v>
          </cell>
          <cell r="D147" t="str">
            <v>DU 2</v>
          </cell>
          <cell r="E147" t="str">
            <v>A: 23EHP-2x2-0.6HP NP TN; Upgradable to 4x2</v>
          </cell>
          <cell r="F147" t="str">
            <v>Site-00057</v>
          </cell>
          <cell r="G147" t="str">
            <v>S06°08'52.3</v>
          </cell>
          <cell r="H147" t="str">
            <v>106°49'34.2</v>
          </cell>
          <cell r="I147" t="str">
            <v>Site-00540</v>
          </cell>
          <cell r="J147" t="str">
            <v>S06°08'38.0</v>
          </cell>
          <cell r="K147" t="str">
            <v>106°49'26.8</v>
          </cell>
          <cell r="L147" t="str">
            <v>&lt;None&gt;</v>
          </cell>
          <cell r="M147" t="str">
            <v>0.5 km]</v>
          </cell>
          <cell r="N147" t="str">
            <v>Untitled</v>
          </cell>
          <cell r="O147" t="str">
            <v>From link 204 sites</v>
          </cell>
        </row>
        <row r="148">
          <cell r="A148" t="str">
            <v>6;11 DU2</v>
          </cell>
          <cell r="B148">
            <v>147</v>
          </cell>
          <cell r="C148">
            <v>128</v>
          </cell>
          <cell r="D148" t="str">
            <v>DU 2</v>
          </cell>
          <cell r="E148" t="str">
            <v>L: 15EHP-8x2-0.6HP HS TN; Upgradable to 16x2</v>
          </cell>
          <cell r="F148" t="str">
            <v>Site-00063 (Add 96)</v>
          </cell>
          <cell r="G148" t="str">
            <v>S06°10'03.5</v>
          </cell>
          <cell r="H148" t="str">
            <v>106°50'31.4</v>
          </cell>
          <cell r="I148" t="str">
            <v>Site-00796</v>
          </cell>
          <cell r="J148" t="str">
            <v>S06°09'51.4</v>
          </cell>
          <cell r="K148" t="str">
            <v>106°49'51.2</v>
          </cell>
          <cell r="L148" t="str">
            <v>&lt;None&gt;</v>
          </cell>
          <cell r="M148" t="str">
            <v>1.3 km]</v>
          </cell>
          <cell r="N148" t="str">
            <v>Untitled</v>
          </cell>
          <cell r="O148" t="str">
            <v>From link 204 sites</v>
          </cell>
        </row>
        <row r="149">
          <cell r="A149" t="str">
            <v>63;26 DU2</v>
          </cell>
          <cell r="B149">
            <v>148</v>
          </cell>
          <cell r="C149">
            <v>151</v>
          </cell>
          <cell r="D149" t="str">
            <v>DU 2</v>
          </cell>
          <cell r="E149" t="str">
            <v xml:space="preserve">S: 13EHC-63x2-1.2HP NP ; Ant Dual Polarized  </v>
          </cell>
          <cell r="F149" t="str">
            <v>Site-00065</v>
          </cell>
          <cell r="G149" t="str">
            <v>S06°08'58.0</v>
          </cell>
          <cell r="H149" t="str">
            <v>106°50'04.2</v>
          </cell>
          <cell r="I149" t="str">
            <v>Hayam Wuruk Plaza (Inb 28)</v>
          </cell>
          <cell r="J149" t="str">
            <v>S06°09'07.6</v>
          </cell>
          <cell r="K149" t="str">
            <v>106°49'03.9</v>
          </cell>
          <cell r="L149" t="str">
            <v>&lt;None&gt;</v>
          </cell>
          <cell r="M149" t="str">
            <v>1.9 km]</v>
          </cell>
          <cell r="N149" t="str">
            <v>Untitled</v>
          </cell>
          <cell r="O149" t="str">
            <v>From link 204 sites</v>
          </cell>
        </row>
        <row r="150">
          <cell r="A150" t="str">
            <v>63;28 DU2</v>
          </cell>
          <cell r="B150">
            <v>149</v>
          </cell>
          <cell r="C150">
            <v>152</v>
          </cell>
          <cell r="D150" t="str">
            <v>DU 2</v>
          </cell>
          <cell r="E150" t="str">
            <v xml:space="preserve">R: 13EHC-63x2-0.6HP NP; Ant Dual Polarized </v>
          </cell>
          <cell r="F150" t="str">
            <v>Site-00065</v>
          </cell>
          <cell r="G150" t="str">
            <v>S06°08'58.0</v>
          </cell>
          <cell r="H150" t="str">
            <v>106°50'04.2</v>
          </cell>
          <cell r="I150" t="str">
            <v>Site-00559</v>
          </cell>
          <cell r="J150" t="str">
            <v>S06°08'35.4</v>
          </cell>
          <cell r="K150" t="str">
            <v>106°49'45.0</v>
          </cell>
          <cell r="L150" t="str">
            <v>&lt;None&gt;</v>
          </cell>
          <cell r="M150" t="str">
            <v>0.9 km]</v>
          </cell>
          <cell r="N150" t="str">
            <v>Untitled</v>
          </cell>
          <cell r="O150" t="str">
            <v>From link 204 sites</v>
          </cell>
        </row>
        <row r="151">
          <cell r="A151" t="str">
            <v>10;26 DU2</v>
          </cell>
          <cell r="B151">
            <v>150</v>
          </cell>
          <cell r="C151">
            <v>130</v>
          </cell>
          <cell r="D151" t="str">
            <v>DU 2</v>
          </cell>
          <cell r="E151" t="str">
            <v>O: 23EHP-16x2-0.6HP HS TN</v>
          </cell>
          <cell r="F151" t="str">
            <v>Site-00066</v>
          </cell>
          <cell r="G151" t="str">
            <v>S06°09'11.7</v>
          </cell>
          <cell r="H151" t="str">
            <v>106°49'41.1</v>
          </cell>
          <cell r="I151" t="str">
            <v>Site-00065</v>
          </cell>
          <cell r="J151" t="str">
            <v>S06°08'58.0</v>
          </cell>
          <cell r="K151" t="str">
            <v>106°50'04.2</v>
          </cell>
          <cell r="L151" t="str">
            <v>&lt;None&gt;</v>
          </cell>
          <cell r="M151" t="str">
            <v>0.8 km]</v>
          </cell>
          <cell r="N151" t="str">
            <v>Untitled</v>
          </cell>
          <cell r="O151" t="str">
            <v>From link 204 sites</v>
          </cell>
        </row>
        <row r="152">
          <cell r="A152" t="str">
            <v>2;128 DU2</v>
          </cell>
          <cell r="B152">
            <v>151</v>
          </cell>
          <cell r="C152">
            <v>136</v>
          </cell>
          <cell r="D152" t="str">
            <v>DU 2</v>
          </cell>
          <cell r="E152" t="str">
            <v>A: 23EHP-2x2-0.6HP NP TN; Upgradable to 4x2</v>
          </cell>
          <cell r="F152" t="str">
            <v>Site-00066</v>
          </cell>
          <cell r="G152" t="str">
            <v>S06°09'11.7</v>
          </cell>
          <cell r="H152" t="str">
            <v>106°49'41.1</v>
          </cell>
          <cell r="I152" t="str">
            <v>Site-00319</v>
          </cell>
          <cell r="J152" t="str">
            <v>S06°09'18.4</v>
          </cell>
          <cell r="K152" t="str">
            <v>106°49'21.1</v>
          </cell>
          <cell r="L152" t="str">
            <v>&lt;None&gt;</v>
          </cell>
          <cell r="M152" t="str">
            <v>0.6 km]</v>
          </cell>
          <cell r="N152" t="str">
            <v>Untitled</v>
          </cell>
          <cell r="O152" t="str">
            <v>From link 204 sites</v>
          </cell>
        </row>
        <row r="153">
          <cell r="A153" t="str">
            <v>2;132-DU2</v>
          </cell>
          <cell r="B153">
            <v>152</v>
          </cell>
          <cell r="C153">
            <v>138</v>
          </cell>
          <cell r="D153" t="str">
            <v>DU 2</v>
          </cell>
          <cell r="E153" t="str">
            <v>A: 23EHP-2x2-0.6HP NP TN; Upgradable to 4x2</v>
          </cell>
          <cell r="F153" t="str">
            <v>Site-00067</v>
          </cell>
          <cell r="G153" t="str">
            <v>S06°09'25.0</v>
          </cell>
          <cell r="H153" t="str">
            <v>106°49'05.5</v>
          </cell>
          <cell r="I153" t="str">
            <v>Site-00571</v>
          </cell>
          <cell r="J153" t="str">
            <v>S06°09'12.8</v>
          </cell>
          <cell r="K153" t="str">
            <v>106°49'03.9</v>
          </cell>
          <cell r="L153" t="str">
            <v>&lt;None&gt;</v>
          </cell>
          <cell r="M153" t="str">
            <v>0.4 km]</v>
          </cell>
          <cell r="N153" t="str">
            <v>Untitled</v>
          </cell>
          <cell r="O153" t="str">
            <v>From link 204 sites</v>
          </cell>
        </row>
        <row r="154">
          <cell r="A154" t="str">
            <v>2;54 DU2</v>
          </cell>
          <cell r="B154">
            <v>153</v>
          </cell>
          <cell r="C154">
            <v>141</v>
          </cell>
          <cell r="D154" t="str">
            <v>DU 2</v>
          </cell>
          <cell r="E154" t="str">
            <v>A: 23EHP-2x2-0.6HP NP TN; Upgradable to 4x2</v>
          </cell>
          <cell r="F154" t="str">
            <v>Site-00075</v>
          </cell>
          <cell r="G154" t="str">
            <v>S06°09'43.0</v>
          </cell>
          <cell r="H154" t="str">
            <v>106°50'01.2</v>
          </cell>
          <cell r="I154" t="str">
            <v>Site-00796</v>
          </cell>
          <cell r="J154" t="str">
            <v>S06°09'51.4</v>
          </cell>
          <cell r="K154" t="str">
            <v>106°49'51.2</v>
          </cell>
          <cell r="L154" t="str">
            <v>&lt;None&gt;</v>
          </cell>
          <cell r="M154" t="str">
            <v>0.4 km]</v>
          </cell>
          <cell r="N154" t="str">
            <v>Untitled</v>
          </cell>
          <cell r="O154" t="str">
            <v>From link 204 sites</v>
          </cell>
        </row>
        <row r="155">
          <cell r="A155" t="str">
            <v>2;126 DU2</v>
          </cell>
          <cell r="B155">
            <v>154</v>
          </cell>
          <cell r="C155">
            <v>134</v>
          </cell>
          <cell r="D155" t="str">
            <v>DU 2</v>
          </cell>
          <cell r="E155" t="str">
            <v>A: 23EHP-2x2-0.6HP NP TN; Upgradable to 4x2</v>
          </cell>
          <cell r="F155" t="str">
            <v>Site-00076</v>
          </cell>
          <cell r="G155" t="str">
            <v>S06°09'41.3</v>
          </cell>
          <cell r="H155" t="str">
            <v>106°49'38.8</v>
          </cell>
          <cell r="I155" t="str">
            <v>Site-00575</v>
          </cell>
          <cell r="J155" t="str">
            <v>S06°09'25.7</v>
          </cell>
          <cell r="K155" t="str">
            <v>106°49'39.1</v>
          </cell>
          <cell r="L155" t="str">
            <v>&lt;None&gt;</v>
          </cell>
          <cell r="M155" t="str">
            <v>0.5 km]</v>
          </cell>
          <cell r="N155" t="str">
            <v>Untitled</v>
          </cell>
          <cell r="O155" t="str">
            <v>From link 204 sites</v>
          </cell>
        </row>
        <row r="156">
          <cell r="A156" t="str">
            <v>2;124 DU2</v>
          </cell>
          <cell r="B156">
            <v>155</v>
          </cell>
          <cell r="C156">
            <v>132</v>
          </cell>
          <cell r="D156" t="str">
            <v>DU 2</v>
          </cell>
          <cell r="E156" t="str">
            <v>A: 23EHP-2x2-0.6HP NP TN; Upgradable to 4x2</v>
          </cell>
          <cell r="F156" t="str">
            <v>Site-00084</v>
          </cell>
          <cell r="G156" t="str">
            <v>S06°09'27.0</v>
          </cell>
          <cell r="H156" t="str">
            <v>106°50'13.0</v>
          </cell>
          <cell r="I156" t="str">
            <v>Site-00574</v>
          </cell>
          <cell r="J156" t="str">
            <v>S06°09'11.9</v>
          </cell>
          <cell r="K156" t="str">
            <v>106°50'10.4</v>
          </cell>
          <cell r="L156" t="str">
            <v>&lt;None&gt;</v>
          </cell>
          <cell r="M156" t="str">
            <v>0.5 km]</v>
          </cell>
          <cell r="N156" t="str">
            <v>Untitled</v>
          </cell>
          <cell r="O156" t="str">
            <v>From link 204 sites</v>
          </cell>
        </row>
        <row r="157">
          <cell r="A157" t="str">
            <v>2;98 DU2</v>
          </cell>
          <cell r="B157">
            <v>156</v>
          </cell>
          <cell r="C157">
            <v>143</v>
          </cell>
          <cell r="D157" t="str">
            <v>DU 2</v>
          </cell>
          <cell r="E157" t="str">
            <v>A: 23EHP-2x2-0.6HP NP TN; Upgradable to 4x2</v>
          </cell>
          <cell r="F157" t="str">
            <v>Site-00305</v>
          </cell>
          <cell r="G157" t="str">
            <v>S06°08'52.1</v>
          </cell>
          <cell r="H157" t="str">
            <v>106°49'50.8</v>
          </cell>
          <cell r="I157" t="str">
            <v>Site-00056</v>
          </cell>
          <cell r="J157" t="str">
            <v>S06°08'37.1</v>
          </cell>
          <cell r="K157" t="str">
            <v>106°50'03.3</v>
          </cell>
          <cell r="L157" t="str">
            <v>&lt;None&gt;</v>
          </cell>
          <cell r="M157" t="str">
            <v>0.6 km]</v>
          </cell>
          <cell r="N157" t="str">
            <v>Untitled</v>
          </cell>
          <cell r="O157" t="str">
            <v>From link 204 sites</v>
          </cell>
        </row>
        <row r="158">
          <cell r="A158" t="str">
            <v>2;51 DU2</v>
          </cell>
          <cell r="B158">
            <v>157</v>
          </cell>
          <cell r="C158">
            <v>140</v>
          </cell>
          <cell r="D158" t="str">
            <v>DU 2</v>
          </cell>
          <cell r="E158" t="str">
            <v>A: 23EHP-2x2-0.6HP NP TN; Upgradable to 4x2</v>
          </cell>
          <cell r="F158" t="str">
            <v>Site-00423</v>
          </cell>
          <cell r="G158" t="str">
            <v>S06°10'16.9</v>
          </cell>
          <cell r="H158" t="str">
            <v>106°49'22.2</v>
          </cell>
          <cell r="I158" t="str">
            <v>Site-00086</v>
          </cell>
          <cell r="J158" t="str">
            <v>S06°09'59.3</v>
          </cell>
          <cell r="K158" t="str">
            <v>106°49'15.9</v>
          </cell>
          <cell r="L158" t="str">
            <v>&lt;None&gt;</v>
          </cell>
          <cell r="M158" t="str">
            <v>0.6 km]</v>
          </cell>
          <cell r="N158" t="str">
            <v>Untitled</v>
          </cell>
          <cell r="O158" t="str">
            <v>From link 204 sites</v>
          </cell>
        </row>
        <row r="159">
          <cell r="A159" t="str">
            <v>2;129-DU2</v>
          </cell>
          <cell r="B159">
            <v>158</v>
          </cell>
          <cell r="C159">
            <v>137</v>
          </cell>
          <cell r="D159" t="str">
            <v>DU 2</v>
          </cell>
          <cell r="E159" t="str">
            <v>A: 23EHP-2x2-0.6HP NP TN; Upgradable to 4x2</v>
          </cell>
          <cell r="F159" t="str">
            <v>Site-00428</v>
          </cell>
          <cell r="G159" t="str">
            <v>S06°09'42.3</v>
          </cell>
          <cell r="H159" t="str">
            <v>106°49'11.1</v>
          </cell>
          <cell r="I159" t="str">
            <v>Site-00077</v>
          </cell>
          <cell r="J159" t="str">
            <v>S06°09'53.3</v>
          </cell>
          <cell r="K159" t="str">
            <v>106°48'56.6</v>
          </cell>
          <cell r="L159" t="str">
            <v>&lt;None&gt;</v>
          </cell>
          <cell r="M159" t="str">
            <v>0.6 km]</v>
          </cell>
          <cell r="N159" t="str">
            <v>Untitled</v>
          </cell>
          <cell r="O159" t="str">
            <v>From link 204 sites</v>
          </cell>
        </row>
        <row r="160">
          <cell r="A160" t="str">
            <v>4;52 DU2</v>
          </cell>
          <cell r="B160">
            <v>159</v>
          </cell>
          <cell r="C160">
            <v>146</v>
          </cell>
          <cell r="D160" t="str">
            <v>DU 2</v>
          </cell>
          <cell r="E160" t="str">
            <v>G: 23EHP-4x2-0.6HP NP TN; Upgradable to 8x2</v>
          </cell>
          <cell r="F160" t="str">
            <v>Site-00429</v>
          </cell>
          <cell r="G160" t="str">
            <v>S06°09'31.7</v>
          </cell>
          <cell r="H160" t="str">
            <v>106°49'22.5</v>
          </cell>
          <cell r="I160" t="str">
            <v>Site-00066</v>
          </cell>
          <cell r="J160" t="str">
            <v>S06°09'11.7</v>
          </cell>
          <cell r="K160" t="str">
            <v>106°49'41.1</v>
          </cell>
          <cell r="L160" t="str">
            <v>&lt;None&gt;</v>
          </cell>
          <cell r="M160" t="str">
            <v>0.8 km]</v>
          </cell>
          <cell r="N160" t="str">
            <v>Untitled</v>
          </cell>
          <cell r="O160" t="str">
            <v>From link 204 sites</v>
          </cell>
        </row>
        <row r="161">
          <cell r="A161" t="str">
            <v>2;125 DU2</v>
          </cell>
          <cell r="B161">
            <v>160</v>
          </cell>
          <cell r="C161">
            <v>133</v>
          </cell>
          <cell r="D161" t="str">
            <v>DU 2</v>
          </cell>
          <cell r="E161" t="str">
            <v>A: 23EHP-2x2-0.6HP NP TN; Upgradable to 4x2</v>
          </cell>
          <cell r="F161" t="str">
            <v>Site-00508</v>
          </cell>
          <cell r="G161" t="str">
            <v>S06°09'19.2</v>
          </cell>
          <cell r="H161" t="str">
            <v>106°49'56.9</v>
          </cell>
          <cell r="I161" t="str">
            <v>Site-00574</v>
          </cell>
          <cell r="J161" t="str">
            <v>S06°09'11.9</v>
          </cell>
          <cell r="K161" t="str">
            <v>106°50'10.4</v>
          </cell>
          <cell r="L161" t="str">
            <v>&lt;None&gt;</v>
          </cell>
          <cell r="M161" t="str">
            <v>0.5 km]</v>
          </cell>
          <cell r="N161" t="str">
            <v>Untitled</v>
          </cell>
          <cell r="O161" t="str">
            <v>From link 204 sites</v>
          </cell>
        </row>
        <row r="162">
          <cell r="A162" t="str">
            <v>2;55 DU2</v>
          </cell>
          <cell r="B162">
            <v>161</v>
          </cell>
          <cell r="C162">
            <v>142</v>
          </cell>
          <cell r="D162" t="str">
            <v>DU 2</v>
          </cell>
          <cell r="E162" t="str">
            <v>A: 23EHP-2x2-0.6HP NP TN; Upgradable to 4x2</v>
          </cell>
          <cell r="F162" t="str">
            <v>Site-00509</v>
          </cell>
          <cell r="G162" t="str">
            <v>S06°09'50.5</v>
          </cell>
          <cell r="H162" t="str">
            <v>106°50'20.6</v>
          </cell>
          <cell r="I162" t="str">
            <v>Site-00796</v>
          </cell>
          <cell r="J162" t="str">
            <v>S06°09'51.4</v>
          </cell>
          <cell r="K162" t="str">
            <v>106°49'51.2</v>
          </cell>
          <cell r="L162" t="str">
            <v>&lt;None&gt;</v>
          </cell>
          <cell r="M162" t="str">
            <v>0.9 km]</v>
          </cell>
          <cell r="N162" t="str">
            <v>Untitled</v>
          </cell>
          <cell r="O162" t="str">
            <v>From link 204 sites</v>
          </cell>
        </row>
        <row r="163">
          <cell r="A163" t="str">
            <v>10;21 DU2</v>
          </cell>
          <cell r="B163">
            <v>162</v>
          </cell>
          <cell r="C163">
            <v>129</v>
          </cell>
          <cell r="D163" t="str">
            <v>DU 2</v>
          </cell>
          <cell r="E163" t="str">
            <v>O: 23EHP-16x2-0.6HP HS TN</v>
          </cell>
          <cell r="F163" t="str">
            <v>Site-00540</v>
          </cell>
          <cell r="G163" t="str">
            <v>S06°08'38.0</v>
          </cell>
          <cell r="H163" t="str">
            <v>106°49'26.8</v>
          </cell>
          <cell r="I163" t="str">
            <v>Site-00051</v>
          </cell>
          <cell r="J163" t="str">
            <v>S06°08'27.7</v>
          </cell>
          <cell r="K163" t="str">
            <v>106°49'13.2</v>
          </cell>
          <cell r="L163" t="str">
            <v>&lt;None&gt;</v>
          </cell>
          <cell r="M163" t="str">
            <v>0.5 km]</v>
          </cell>
          <cell r="N163" t="str">
            <v>Untitled</v>
          </cell>
          <cell r="O163" t="str">
            <v>From link 204 sites</v>
          </cell>
        </row>
        <row r="164">
          <cell r="A164" t="str">
            <v>63;29 DU2</v>
          </cell>
          <cell r="B164">
            <v>163</v>
          </cell>
          <cell r="C164">
            <v>153</v>
          </cell>
          <cell r="D164" t="str">
            <v>DU 2</v>
          </cell>
          <cell r="E164" t="str">
            <v xml:space="preserve">R: 13EHC-63x2-0.6HP NP; Ant Dual Polarized </v>
          </cell>
          <cell r="F164" t="str">
            <v>Site-00559</v>
          </cell>
          <cell r="G164" t="str">
            <v>S06°08'35.4</v>
          </cell>
          <cell r="H164" t="str">
            <v>106°49'45.0</v>
          </cell>
          <cell r="I164" t="str">
            <v>Site-00051</v>
          </cell>
          <cell r="J164" t="str">
            <v>S06°08'27.7</v>
          </cell>
          <cell r="K164" t="str">
            <v>106°49'13.2</v>
          </cell>
          <cell r="L164" t="str">
            <v>&lt;None&gt;</v>
          </cell>
          <cell r="M164" t="str">
            <v>1.0 km]</v>
          </cell>
          <cell r="N164" t="str">
            <v>Untitled</v>
          </cell>
          <cell r="O164" t="str">
            <v>From link 204 sites</v>
          </cell>
        </row>
        <row r="165">
          <cell r="A165" t="str">
            <v>6;20 DU2</v>
          </cell>
          <cell r="B165">
            <v>164</v>
          </cell>
          <cell r="C165">
            <v>148</v>
          </cell>
          <cell r="D165" t="str">
            <v>DU 2</v>
          </cell>
          <cell r="E165" t="str">
            <v>L: 15EHP-8x2-0.6HP HS TN; Upgradable to 16x2</v>
          </cell>
          <cell r="F165" t="str">
            <v>Site-00562</v>
          </cell>
          <cell r="G165" t="str">
            <v>S06°08'47.0</v>
          </cell>
          <cell r="H165" t="str">
            <v>106°49'15.8</v>
          </cell>
          <cell r="I165" t="str">
            <v>Site-00051</v>
          </cell>
          <cell r="J165" t="str">
            <v>S06°08'27.7</v>
          </cell>
          <cell r="K165" t="str">
            <v>106°49'13.2</v>
          </cell>
          <cell r="L165" t="str">
            <v>&lt;None&gt;</v>
          </cell>
          <cell r="M165" t="str">
            <v>0.6 km]</v>
          </cell>
          <cell r="N165" t="str">
            <v>Untitled</v>
          </cell>
          <cell r="O165" t="str">
            <v>From link 204 sites</v>
          </cell>
        </row>
        <row r="166">
          <cell r="A166" t="str">
            <v>6;26-DU2</v>
          </cell>
          <cell r="B166">
            <v>165</v>
          </cell>
          <cell r="C166">
            <v>150</v>
          </cell>
          <cell r="D166" t="str">
            <v>DU 2</v>
          </cell>
          <cell r="E166" t="str">
            <v>L: 15EHP-8x2-0.6HP HS TN; Upgradable to 16x2</v>
          </cell>
          <cell r="F166" t="str">
            <v>Site-00571</v>
          </cell>
          <cell r="G166" t="str">
            <v>S06°09'12.8</v>
          </cell>
          <cell r="H166" t="str">
            <v>106°49'03.9</v>
          </cell>
          <cell r="I166" t="str">
            <v>Site-00068</v>
          </cell>
          <cell r="J166" t="str">
            <v>S06°09'29.3</v>
          </cell>
          <cell r="K166" t="str">
            <v>106°48'48.7</v>
          </cell>
          <cell r="L166" t="str">
            <v>&lt;None&gt;</v>
          </cell>
          <cell r="M166" t="str">
            <v>0.7 km]</v>
          </cell>
          <cell r="N166" t="str">
            <v>Untitled</v>
          </cell>
          <cell r="O166" t="str">
            <v>From link 204 sites</v>
          </cell>
        </row>
        <row r="167">
          <cell r="A167" t="str">
            <v>2;127 DU2</v>
          </cell>
          <cell r="B167">
            <v>166</v>
          </cell>
          <cell r="C167">
            <v>135</v>
          </cell>
          <cell r="D167" t="str">
            <v>DU 2</v>
          </cell>
          <cell r="E167" t="str">
            <v>A: 23EHP-2x2-0.6HP NP TN; Upgradable to 4x2</v>
          </cell>
          <cell r="F167" t="str">
            <v>Site-00572</v>
          </cell>
          <cell r="G167" t="str">
            <v>S06°09'49.5</v>
          </cell>
          <cell r="H167" t="str">
            <v>106°49'25.1</v>
          </cell>
          <cell r="I167" t="str">
            <v>Site-00429</v>
          </cell>
          <cell r="J167" t="str">
            <v>S06°09'31.7</v>
          </cell>
          <cell r="K167" t="str">
            <v>106°49'22.5</v>
          </cell>
          <cell r="L167" t="str">
            <v>&lt;None&gt;</v>
          </cell>
          <cell r="M167" t="str">
            <v>0.6 km]</v>
          </cell>
          <cell r="N167" t="str">
            <v>Untitled</v>
          </cell>
          <cell r="O167" t="str">
            <v>From link 204 sites</v>
          </cell>
        </row>
        <row r="168">
          <cell r="A168" t="str">
            <v>2;99 DU2</v>
          </cell>
          <cell r="B168">
            <v>167</v>
          </cell>
          <cell r="C168">
            <v>144</v>
          </cell>
          <cell r="D168" t="str">
            <v>DU 2</v>
          </cell>
          <cell r="E168" t="str">
            <v>A: 23EHP-2x2-0.6HP NP TN; Upgradable to 4x2</v>
          </cell>
          <cell r="F168" t="str">
            <v>Site-00573</v>
          </cell>
          <cell r="G168" t="str">
            <v>S06°09'05.0</v>
          </cell>
          <cell r="H168" t="str">
            <v>106°49'27.2</v>
          </cell>
          <cell r="I168" t="str">
            <v>Site-00562</v>
          </cell>
          <cell r="J168" t="str">
            <v>S06°08'47.0</v>
          </cell>
          <cell r="K168" t="str">
            <v>106°49'15.8</v>
          </cell>
          <cell r="L168" t="str">
            <v>&lt;None&gt;</v>
          </cell>
          <cell r="M168" t="str">
            <v>0.7 km]</v>
          </cell>
          <cell r="N168" t="str">
            <v>Untitled</v>
          </cell>
          <cell r="O168" t="str">
            <v>From link 204 sites</v>
          </cell>
        </row>
        <row r="169">
          <cell r="A169" t="str">
            <v>6;25 DU2</v>
          </cell>
          <cell r="B169">
            <v>168</v>
          </cell>
          <cell r="C169">
            <v>149</v>
          </cell>
          <cell r="D169" t="str">
            <v>DU 2</v>
          </cell>
          <cell r="E169" t="str">
            <v>L: 15EHP-8x2-0.6HP HS TN; Upgradable to 16x2</v>
          </cell>
          <cell r="F169" t="str">
            <v>Site-00574</v>
          </cell>
          <cell r="G169" t="str">
            <v>S06°09'11.9</v>
          </cell>
          <cell r="H169" t="str">
            <v>106°50'10.4</v>
          </cell>
          <cell r="I169" t="str">
            <v>Site-00065</v>
          </cell>
          <cell r="J169" t="str">
            <v>S06°08'58.0</v>
          </cell>
          <cell r="K169" t="str">
            <v>106°50'04.2</v>
          </cell>
          <cell r="L169" t="str">
            <v>&lt;None&gt;</v>
          </cell>
          <cell r="M169" t="str">
            <v>0.5 km]</v>
          </cell>
          <cell r="N169" t="str">
            <v>Untitled</v>
          </cell>
          <cell r="O169" t="str">
            <v>From link 204 sites</v>
          </cell>
        </row>
        <row r="170">
          <cell r="A170" t="str">
            <v>4;51 DU2</v>
          </cell>
          <cell r="B170">
            <v>169</v>
          </cell>
          <cell r="C170">
            <v>145</v>
          </cell>
          <cell r="D170" t="str">
            <v>DU 2</v>
          </cell>
          <cell r="E170" t="str">
            <v>G: 23EHP-4x2-0.6HP NP TN; Upgradable to 8x2</v>
          </cell>
          <cell r="F170" t="str">
            <v>Site-00575</v>
          </cell>
          <cell r="G170" t="str">
            <v>S06°09'25.7</v>
          </cell>
          <cell r="H170" t="str">
            <v>106°49'39.1</v>
          </cell>
          <cell r="I170" t="str">
            <v>Site-00066</v>
          </cell>
          <cell r="J170" t="str">
            <v>S06°09'11.7</v>
          </cell>
          <cell r="K170" t="str">
            <v>106°49'41.1</v>
          </cell>
          <cell r="L170" t="str">
            <v>&lt;None&gt;</v>
          </cell>
          <cell r="M170" t="str">
            <v>0.4 km]</v>
          </cell>
          <cell r="N170" t="str">
            <v>Untitled</v>
          </cell>
          <cell r="O170" t="str">
            <v>From link 204 sites</v>
          </cell>
        </row>
        <row r="171">
          <cell r="A171" t="str">
            <v>6;18 DU-2</v>
          </cell>
          <cell r="B171">
            <v>170</v>
          </cell>
          <cell r="C171">
            <v>147</v>
          </cell>
          <cell r="D171" t="str">
            <v>DU 2</v>
          </cell>
          <cell r="E171" t="str">
            <v>L: 15EHP-8x2-0.6HP HS TN; Upgradable to 16x2</v>
          </cell>
          <cell r="F171" t="str">
            <v>Site-01549</v>
          </cell>
          <cell r="G171" t="str">
            <v>S06°07'54.0</v>
          </cell>
          <cell r="H171" t="str">
            <v>106°49'19.8</v>
          </cell>
          <cell r="I171" t="str">
            <v>Site-01297 (non-200)</v>
          </cell>
          <cell r="J171" t="str">
            <v>S06°07'29.8</v>
          </cell>
          <cell r="K171" t="str">
            <v>106°49'43.8</v>
          </cell>
          <cell r="L171" t="str">
            <v>&lt;None&gt;</v>
          </cell>
          <cell r="M171" t="str">
            <v>1.0 km]</v>
          </cell>
          <cell r="N171" t="str">
            <v>Untitled</v>
          </cell>
          <cell r="O171" t="str">
            <v>From link 204 sites</v>
          </cell>
        </row>
        <row r="172">
          <cell r="A172" t="str">
            <v>2;66-DU_3</v>
          </cell>
          <cell r="B172">
            <v>171</v>
          </cell>
          <cell r="C172">
            <v>163</v>
          </cell>
          <cell r="D172" t="str">
            <v>DU 3</v>
          </cell>
          <cell r="E172" t="str">
            <v>A: 23EHP-2x2-0.6HP NP TN; Upgradable to 4x2</v>
          </cell>
          <cell r="F172" t="str">
            <v>RSCM (non-200)</v>
          </cell>
          <cell r="G172" t="str">
            <v>S06°11'52.1</v>
          </cell>
          <cell r="H172" t="str">
            <v>106°50'47.8</v>
          </cell>
          <cell r="I172" t="str">
            <v>Site-00113</v>
          </cell>
          <cell r="J172" t="str">
            <v>S06°11'45.2</v>
          </cell>
          <cell r="K172" t="str">
            <v>106°50'34.1</v>
          </cell>
          <cell r="L172" t="str">
            <v>&lt;None&gt;</v>
          </cell>
          <cell r="M172" t="str">
            <v>0.5 km]</v>
          </cell>
          <cell r="N172" t="str">
            <v>Untitled</v>
          </cell>
          <cell r="O172" t="str">
            <v>From link 204 sites</v>
          </cell>
        </row>
        <row r="173">
          <cell r="A173" t="str">
            <v>10;10-DU_3</v>
          </cell>
          <cell r="B173">
            <v>172</v>
          </cell>
          <cell r="C173">
            <v>155</v>
          </cell>
          <cell r="D173" t="str">
            <v>DU 3</v>
          </cell>
          <cell r="E173" t="str">
            <v>O: 23EHP-16x2-0.6HP HS TN</v>
          </cell>
          <cell r="F173" t="str">
            <v>Site-00094</v>
          </cell>
          <cell r="G173" t="str">
            <v>S06°10'23.3</v>
          </cell>
          <cell r="H173" t="str">
            <v>106°50'24.3</v>
          </cell>
          <cell r="I173" t="str">
            <v>Site-01110</v>
          </cell>
          <cell r="J173" t="str">
            <v>S06°10'27.0</v>
          </cell>
          <cell r="K173" t="str">
            <v>106°49'48.3</v>
          </cell>
          <cell r="L173" t="str">
            <v>&lt;None&gt;</v>
          </cell>
          <cell r="M173" t="str">
            <v>1.1 km]</v>
          </cell>
          <cell r="N173" t="str">
            <v>Untitled</v>
          </cell>
          <cell r="O173" t="str">
            <v>From link 204 sites</v>
          </cell>
        </row>
        <row r="174">
          <cell r="A174" t="str">
            <v>4;19-DU_3</v>
          </cell>
          <cell r="B174">
            <v>173</v>
          </cell>
          <cell r="C174">
            <v>168</v>
          </cell>
          <cell r="D174" t="str">
            <v>DU 3</v>
          </cell>
          <cell r="E174" t="str">
            <v>G: 23EHP-4x2-0.6HP NP TN; Upgradable to 8x2</v>
          </cell>
          <cell r="F174" t="str">
            <v>Site-00094</v>
          </cell>
          <cell r="G174" t="str">
            <v>S06°10'23.3</v>
          </cell>
          <cell r="H174" t="str">
            <v>106°50'24.3</v>
          </cell>
          <cell r="I174" t="str">
            <v>Site-00189</v>
          </cell>
          <cell r="J174" t="str">
            <v>S06°10'46.7</v>
          </cell>
          <cell r="K174" t="str">
            <v>106°50'30.6</v>
          </cell>
          <cell r="L174" t="str">
            <v>&lt;None&gt;</v>
          </cell>
          <cell r="M174" t="str">
            <v>0.7 km]</v>
          </cell>
          <cell r="N174" t="str">
            <v>Untitled</v>
          </cell>
          <cell r="O174" t="str">
            <v>From link 204 sites</v>
          </cell>
        </row>
        <row r="175">
          <cell r="A175" t="str">
            <v>6;9-DU_3</v>
          </cell>
          <cell r="B175">
            <v>174</v>
          </cell>
          <cell r="C175">
            <v>170</v>
          </cell>
          <cell r="D175" t="str">
            <v>DU 3</v>
          </cell>
          <cell r="E175" t="str">
            <v>L: 15EHP-8x2-0.6HP HS TN; Upgradable to 16x2</v>
          </cell>
          <cell r="F175" t="str">
            <v>Site-00107</v>
          </cell>
          <cell r="G175" t="str">
            <v>S06°11'07.3</v>
          </cell>
          <cell r="H175" t="str">
            <v>106°50'22.4</v>
          </cell>
          <cell r="I175" t="str">
            <v>Site-00100</v>
          </cell>
          <cell r="J175" t="str">
            <v>S06°11'01.2</v>
          </cell>
          <cell r="K175" t="str">
            <v>106°50'03.0</v>
          </cell>
          <cell r="L175" t="str">
            <v>&lt;None&gt;</v>
          </cell>
          <cell r="M175" t="str">
            <v>0.6 km]</v>
          </cell>
          <cell r="N175" t="str">
            <v>Untitled</v>
          </cell>
          <cell r="O175" t="str">
            <v>From link 204 sites</v>
          </cell>
        </row>
        <row r="176">
          <cell r="A176" t="str">
            <v>2;43-DU_3</v>
          </cell>
          <cell r="B176">
            <v>175</v>
          </cell>
          <cell r="C176">
            <v>161</v>
          </cell>
          <cell r="D176" t="str">
            <v>DU 3</v>
          </cell>
          <cell r="E176" t="str">
            <v>A: 23EHP-2x2-0.6HP NP TN; Upgradable to 4x2</v>
          </cell>
          <cell r="F176" t="str">
            <v>Site-00114</v>
          </cell>
          <cell r="G176" t="str">
            <v>S06°11'24.4</v>
          </cell>
          <cell r="H176" t="str">
            <v>106°49'53.9</v>
          </cell>
          <cell r="I176" t="str">
            <v>Site-00108</v>
          </cell>
          <cell r="J176" t="str">
            <v>S06°11'12.8</v>
          </cell>
          <cell r="K176" t="str">
            <v>106°49'48.2</v>
          </cell>
          <cell r="L176" t="str">
            <v>&lt;None&gt;</v>
          </cell>
          <cell r="M176" t="str">
            <v>0.4 km]</v>
          </cell>
          <cell r="N176" t="str">
            <v>Untitled</v>
          </cell>
          <cell r="O176" t="str">
            <v>From link 204 sites</v>
          </cell>
        </row>
        <row r="177">
          <cell r="A177" t="str">
            <v>2;67-DU_3</v>
          </cell>
          <cell r="B177">
            <v>176</v>
          </cell>
          <cell r="C177">
            <v>164</v>
          </cell>
          <cell r="D177" t="str">
            <v>DU 3</v>
          </cell>
          <cell r="E177" t="str">
            <v>A: 23EHP-2x2-0.6HP NP TN; Upgradable to 4x2</v>
          </cell>
          <cell r="F177" t="str">
            <v>Site-00120</v>
          </cell>
          <cell r="G177" t="str">
            <v>S06°11'45.6</v>
          </cell>
          <cell r="H177" t="str">
            <v>106°50'10.2</v>
          </cell>
          <cell r="I177" t="str">
            <v>Plaza Bank Niaga (non-200)</v>
          </cell>
          <cell r="J177" t="str">
            <v>S06°11'28.1</v>
          </cell>
          <cell r="K177" t="str">
            <v>106°49'23.4</v>
          </cell>
          <cell r="L177" t="str">
            <v>&lt;None&gt;</v>
          </cell>
          <cell r="M177" t="str">
            <v>1.5 km]</v>
          </cell>
          <cell r="N177" t="str">
            <v>Untitled</v>
          </cell>
          <cell r="O177" t="str">
            <v>From link 204 sites</v>
          </cell>
        </row>
        <row r="178">
          <cell r="A178" t="str">
            <v>2;95-DU_3</v>
          </cell>
          <cell r="B178">
            <v>177</v>
          </cell>
          <cell r="C178">
            <v>166</v>
          </cell>
          <cell r="D178" t="str">
            <v>DU 3</v>
          </cell>
          <cell r="E178" t="str">
            <v>A: 23EHP-2x2-0.6HP NP TN; Upgradable to 4x2</v>
          </cell>
          <cell r="F178" t="str">
            <v>Site-00121</v>
          </cell>
          <cell r="G178" t="str">
            <v>S06°12'01.7</v>
          </cell>
          <cell r="H178" t="str">
            <v>106°49'52.0</v>
          </cell>
          <cell r="I178" t="str">
            <v>Site-00115</v>
          </cell>
          <cell r="J178" t="str">
            <v>S06°11'41.6</v>
          </cell>
          <cell r="K178" t="str">
            <v>106°49'44.1</v>
          </cell>
          <cell r="L178" t="str">
            <v>&lt;None&gt;</v>
          </cell>
          <cell r="M178" t="str">
            <v>0.7 km]</v>
          </cell>
          <cell r="N178" t="str">
            <v>Untitled</v>
          </cell>
          <cell r="O178" t="str">
            <v>From link 204 sites</v>
          </cell>
        </row>
        <row r="179">
          <cell r="A179" t="str">
            <v>2;70-DU_3</v>
          </cell>
          <cell r="B179">
            <v>178</v>
          </cell>
          <cell r="C179">
            <v>165</v>
          </cell>
          <cell r="D179" t="str">
            <v>DU 3</v>
          </cell>
          <cell r="E179" t="str">
            <v>A: 23EHP-2x2-0.6HP NP TN; Upgradable to 4x2</v>
          </cell>
          <cell r="F179" t="str">
            <v>Site-00126</v>
          </cell>
          <cell r="G179" t="str">
            <v>S06°12'33.2</v>
          </cell>
          <cell r="H179" t="str">
            <v>106°50'14.4</v>
          </cell>
          <cell r="I179" t="str">
            <v>Site-00486</v>
          </cell>
          <cell r="J179" t="str">
            <v>S06°12'21.3</v>
          </cell>
          <cell r="K179" t="str">
            <v>106°50'27.0</v>
          </cell>
          <cell r="L179" t="str">
            <v>&lt;None&gt;</v>
          </cell>
          <cell r="M179" t="str">
            <v>0.5 km]</v>
          </cell>
          <cell r="N179" t="str">
            <v>Untitled</v>
          </cell>
          <cell r="O179" t="str">
            <v>From link 204 sites</v>
          </cell>
        </row>
        <row r="180">
          <cell r="A180" t="str">
            <v>2;41-DU_3</v>
          </cell>
          <cell r="B180">
            <v>179</v>
          </cell>
          <cell r="C180">
            <v>159</v>
          </cell>
          <cell r="D180" t="str">
            <v>DU 3</v>
          </cell>
          <cell r="E180" t="str">
            <v>A: 23EHP-2x2-0.6HP NP TN; Upgradable to 4x2</v>
          </cell>
          <cell r="F180" t="str">
            <v>Site-00438</v>
          </cell>
          <cell r="G180" t="str">
            <v>S06°11'28.9</v>
          </cell>
          <cell r="H180" t="str">
            <v>106°50'24.2</v>
          </cell>
          <cell r="I180" t="str">
            <v>Site-00107</v>
          </cell>
          <cell r="J180" t="str">
            <v>S06°11'07.3</v>
          </cell>
          <cell r="K180" t="str">
            <v>106°50'22.4</v>
          </cell>
          <cell r="L180" t="str">
            <v>&lt;None&gt;</v>
          </cell>
          <cell r="M180" t="str">
            <v>0.7 km]</v>
          </cell>
          <cell r="N180" t="str">
            <v>Untitled</v>
          </cell>
          <cell r="O180" t="str">
            <v>From link 204 sites</v>
          </cell>
        </row>
        <row r="181">
          <cell r="A181" t="str">
            <v>6;19-DU_3</v>
          </cell>
          <cell r="B181">
            <v>180</v>
          </cell>
          <cell r="C181">
            <v>169</v>
          </cell>
          <cell r="D181" t="str">
            <v>DU 3</v>
          </cell>
          <cell r="E181" t="str">
            <v>L: 15EHP-8x2-0.6HP HS TN; Upgradable to 16x2</v>
          </cell>
          <cell r="F181" t="str">
            <v>Site-00543</v>
          </cell>
          <cell r="G181" t="str">
            <v>S06°12'08.2</v>
          </cell>
          <cell r="H181" t="str">
            <v>106°49'12.5</v>
          </cell>
          <cell r="I181" t="str">
            <v>Site-00115</v>
          </cell>
          <cell r="J181" t="str">
            <v>S06°11'41.6</v>
          </cell>
          <cell r="K181" t="str">
            <v>106°49'44.1</v>
          </cell>
          <cell r="L181" t="str">
            <v>&lt;None&gt;</v>
          </cell>
          <cell r="M181" t="str">
            <v>1.3 km]</v>
          </cell>
          <cell r="N181" t="str">
            <v>Untitled</v>
          </cell>
          <cell r="O181" t="str">
            <v>From link 204 sites</v>
          </cell>
        </row>
        <row r="182">
          <cell r="A182" t="str">
            <v>10;17-DU_3</v>
          </cell>
          <cell r="B182">
            <v>181</v>
          </cell>
          <cell r="C182">
            <v>156</v>
          </cell>
          <cell r="D182" t="str">
            <v>DU 3</v>
          </cell>
          <cell r="E182" t="str">
            <v>O: 23EHP-16x2-0.6HP HS TN</v>
          </cell>
          <cell r="F182" t="str">
            <v>Site-00546</v>
          </cell>
          <cell r="G182" t="str">
            <v>S06°11'58.3</v>
          </cell>
          <cell r="H182" t="str">
            <v>106°49'40.7</v>
          </cell>
          <cell r="I182" t="str">
            <v>Site-00543</v>
          </cell>
          <cell r="J182" t="str">
            <v>S06°12'08.2</v>
          </cell>
          <cell r="K182" t="str">
            <v>106°49'12.5</v>
          </cell>
          <cell r="L182" t="str">
            <v>&lt;None&gt;</v>
          </cell>
          <cell r="M182" t="str">
            <v>0.9 km]</v>
          </cell>
          <cell r="N182" t="str">
            <v>Untitled</v>
          </cell>
          <cell r="O182" t="str">
            <v>From link 204 sites</v>
          </cell>
        </row>
        <row r="183">
          <cell r="A183" t="str">
            <v>2;154-DU_3</v>
          </cell>
          <cell r="B183">
            <v>182</v>
          </cell>
          <cell r="C183">
            <v>157</v>
          </cell>
          <cell r="D183" t="str">
            <v>DU 3</v>
          </cell>
          <cell r="E183" t="str">
            <v>A: 23EHP-2x2-0.6HP NP TN; Upgradable to 4x2</v>
          </cell>
          <cell r="F183" t="str">
            <v>Site-00555</v>
          </cell>
          <cell r="G183" t="str">
            <v>S06°11'24.4</v>
          </cell>
          <cell r="H183" t="str">
            <v>106°49'38.3</v>
          </cell>
          <cell r="I183" t="str">
            <v>Site-00102</v>
          </cell>
          <cell r="J183" t="str">
            <v>S06°11'15.1</v>
          </cell>
          <cell r="K183" t="str">
            <v>106°49'23.9</v>
          </cell>
          <cell r="L183" t="str">
            <v>&lt;None&gt;</v>
          </cell>
          <cell r="M183" t="str">
            <v>0.5 km]</v>
          </cell>
          <cell r="N183" t="str">
            <v>Untitled</v>
          </cell>
          <cell r="O183" t="str">
            <v>From link 204 sites</v>
          </cell>
        </row>
        <row r="184">
          <cell r="A184" t="str">
            <v>2;49-DU_3</v>
          </cell>
          <cell r="B184">
            <v>183</v>
          </cell>
          <cell r="C184">
            <v>162</v>
          </cell>
          <cell r="D184" t="str">
            <v>DU 3</v>
          </cell>
          <cell r="E184" t="str">
            <v>A: 23EHP-2x2-0.6HP NP TN; Upgradable to 4x2</v>
          </cell>
          <cell r="F184" t="str">
            <v>Site-00579</v>
          </cell>
          <cell r="G184" t="str">
            <v>S06°10'39.5</v>
          </cell>
          <cell r="H184" t="str">
            <v>106°50'09.1</v>
          </cell>
          <cell r="I184" t="str">
            <v>Site-00860</v>
          </cell>
          <cell r="J184" t="str">
            <v>S06°10'48.2</v>
          </cell>
          <cell r="K184" t="str">
            <v>106°49'55.4</v>
          </cell>
          <cell r="L184" t="str">
            <v>&lt;None&gt;</v>
          </cell>
          <cell r="M184" t="str">
            <v>0.5 km]</v>
          </cell>
          <cell r="N184" t="str">
            <v>Untitled</v>
          </cell>
          <cell r="O184" t="str">
            <v>From link 204 sites</v>
          </cell>
        </row>
        <row r="185">
          <cell r="A185" t="str">
            <v>2;42-DU_3</v>
          </cell>
          <cell r="B185">
            <v>184</v>
          </cell>
          <cell r="C185">
            <v>160</v>
          </cell>
          <cell r="D185" t="str">
            <v>DU 3</v>
          </cell>
          <cell r="E185" t="str">
            <v>A: 23EHP-2x2-0.6HP NP TN; Upgradable to 4x2</v>
          </cell>
          <cell r="F185" t="str">
            <v>Site-00585</v>
          </cell>
          <cell r="G185" t="str">
            <v>S06°11'30.7</v>
          </cell>
          <cell r="H185" t="str">
            <v>106°50'09.9</v>
          </cell>
          <cell r="I185" t="str">
            <v>Site-00107</v>
          </cell>
          <cell r="J185" t="str">
            <v>S06°11'07.3</v>
          </cell>
          <cell r="K185" t="str">
            <v>106°50'22.4</v>
          </cell>
          <cell r="L185" t="str">
            <v>&lt;None&gt;</v>
          </cell>
          <cell r="M185" t="str">
            <v>0.8 km]</v>
          </cell>
          <cell r="N185" t="str">
            <v>Untitled</v>
          </cell>
          <cell r="O185" t="str">
            <v>From link 204 sites</v>
          </cell>
        </row>
        <row r="186">
          <cell r="A186" t="str">
            <v>4;18-DU_3</v>
          </cell>
          <cell r="B186">
            <v>185</v>
          </cell>
          <cell r="C186">
            <v>167</v>
          </cell>
          <cell r="D186" t="str">
            <v>DU 3</v>
          </cell>
          <cell r="E186" t="str">
            <v>G: 23EHP-4x2-0.6HP NP TN; Upgradable to 8x2</v>
          </cell>
          <cell r="F186" t="str">
            <v>Site-00587</v>
          </cell>
          <cell r="G186" t="str">
            <v>S06°11'15.3</v>
          </cell>
          <cell r="H186" t="str">
            <v>106°50'10.1</v>
          </cell>
          <cell r="I186" t="str">
            <v>Site-00108</v>
          </cell>
          <cell r="J186" t="str">
            <v>S06°11'12.8</v>
          </cell>
          <cell r="K186" t="str">
            <v>106°49'48.2</v>
          </cell>
          <cell r="L186" t="str">
            <v>&lt;None&gt;</v>
          </cell>
          <cell r="M186" t="str">
            <v>0.7 km]</v>
          </cell>
          <cell r="N186" t="str">
            <v>Untitled</v>
          </cell>
          <cell r="O186" t="str">
            <v>From link 204 sites</v>
          </cell>
        </row>
        <row r="187">
          <cell r="A187" t="str">
            <v>2;196-DU_3</v>
          </cell>
          <cell r="B187">
            <v>186</v>
          </cell>
          <cell r="C187">
            <v>158</v>
          </cell>
          <cell r="D187" t="str">
            <v>DU 3</v>
          </cell>
          <cell r="E187" t="str">
            <v>A: 23EHP-2x2-0.6HP NP TN; Upgradable to 4x2</v>
          </cell>
          <cell r="F187" t="str">
            <v>Site-00588 (non-200)</v>
          </cell>
          <cell r="G187" t="str">
            <v>S06°12'22.3</v>
          </cell>
          <cell r="H187" t="str">
            <v>106°50'59.0</v>
          </cell>
          <cell r="I187" t="str">
            <v>Site-00125</v>
          </cell>
          <cell r="J187" t="str">
            <v>S06°12'06.4</v>
          </cell>
          <cell r="K187" t="str">
            <v>106°50'13.6</v>
          </cell>
          <cell r="L187" t="str">
            <v>&lt;None&gt;</v>
          </cell>
          <cell r="M187" t="str">
            <v>1.5 km]</v>
          </cell>
          <cell r="N187" t="str">
            <v>Untitled</v>
          </cell>
          <cell r="O187" t="str">
            <v>From link 204 sites</v>
          </cell>
        </row>
        <row r="188">
          <cell r="A188" t="str">
            <v>2;63-DU_4</v>
          </cell>
          <cell r="B188">
            <v>187</v>
          </cell>
          <cell r="C188">
            <v>175</v>
          </cell>
          <cell r="D188" t="str">
            <v>DU 4</v>
          </cell>
          <cell r="E188" t="str">
            <v>A: 23EHP-2x2-0.6HP NP TN; Upgradable to 4x2</v>
          </cell>
          <cell r="F188" t="str">
            <v>Casablanca (non-200)</v>
          </cell>
          <cell r="G188" t="str">
            <v>S06°13'24.3</v>
          </cell>
          <cell r="H188" t="str">
            <v>106°50'42.5</v>
          </cell>
          <cell r="I188" t="str">
            <v>Site-00186</v>
          </cell>
          <cell r="J188" t="str">
            <v>S06°13'29.4</v>
          </cell>
          <cell r="K188" t="str">
            <v>106°50'24.9</v>
          </cell>
          <cell r="L188" t="str">
            <v>&lt;None&gt;</v>
          </cell>
          <cell r="M188" t="str">
            <v>0.6 km]</v>
          </cell>
          <cell r="N188" t="str">
            <v>Untitled</v>
          </cell>
          <cell r="O188" t="str">
            <v>From link 204 sites</v>
          </cell>
        </row>
        <row r="189">
          <cell r="A189" t="str">
            <v>4;10-DU_4</v>
          </cell>
          <cell r="B189">
            <v>188</v>
          </cell>
          <cell r="C189">
            <v>177</v>
          </cell>
          <cell r="D189" t="str">
            <v>DU 4</v>
          </cell>
          <cell r="E189" t="str">
            <v>G: 23EHP-4x2-0.6HP NP TN; Upgradable to 8x2</v>
          </cell>
          <cell r="F189" t="str">
            <v>Graha Irama* (non-200)</v>
          </cell>
          <cell r="G189" t="str">
            <v>S06°14'00.7</v>
          </cell>
          <cell r="H189" t="str">
            <v>106°49'56.0</v>
          </cell>
          <cell r="I189" t="str">
            <v>Site-00157</v>
          </cell>
          <cell r="J189" t="str">
            <v>S06°13'55.0</v>
          </cell>
          <cell r="K189" t="str">
            <v>106°50'20.5</v>
          </cell>
          <cell r="L189" t="str">
            <v>&lt;None&gt;</v>
          </cell>
          <cell r="M189" t="str">
            <v>0.8 km]</v>
          </cell>
          <cell r="N189" t="str">
            <v>Untitled</v>
          </cell>
          <cell r="O189" t="str">
            <v>From link 204 sites</v>
          </cell>
        </row>
        <row r="190">
          <cell r="A190" t="str">
            <v>6;40-DU_4</v>
          </cell>
          <cell r="B190">
            <v>189</v>
          </cell>
          <cell r="C190">
            <v>181</v>
          </cell>
          <cell r="D190" t="str">
            <v>DU 4</v>
          </cell>
          <cell r="E190" t="str">
            <v>L: 15EHP-8x2-0.6HP HS TN; Upgradable to 16x2</v>
          </cell>
          <cell r="F190" t="str">
            <v>Site-00128</v>
          </cell>
          <cell r="G190" t="str">
            <v>S06°12'49.9</v>
          </cell>
          <cell r="H190" t="str">
            <v>106°49'30.7</v>
          </cell>
          <cell r="I190" t="str">
            <v>Site-00548</v>
          </cell>
          <cell r="J190" t="str">
            <v>S06°12'28.8</v>
          </cell>
          <cell r="K190" t="str">
            <v>106°49'19.5</v>
          </cell>
          <cell r="L190" t="str">
            <v>&lt;None&gt;</v>
          </cell>
          <cell r="M190" t="str">
            <v>0.7 km]</v>
          </cell>
          <cell r="N190" t="str">
            <v>Untitled</v>
          </cell>
          <cell r="O190" t="str">
            <v>From link 204 sites</v>
          </cell>
        </row>
        <row r="191">
          <cell r="A191" t="str">
            <v>2;190-DU_4</v>
          </cell>
          <cell r="B191">
            <v>190</v>
          </cell>
          <cell r="C191">
            <v>172</v>
          </cell>
          <cell r="D191" t="str">
            <v>DU 4</v>
          </cell>
          <cell r="E191" t="str">
            <v>A: 23EHP-2x2-0.6HP NP TN; Upgradable to 4x2</v>
          </cell>
          <cell r="F191" t="str">
            <v>Site-00129</v>
          </cell>
          <cell r="G191" t="str">
            <v>S06°13'06.1</v>
          </cell>
          <cell r="H191" t="str">
            <v>106°49'23.1</v>
          </cell>
          <cell r="I191" t="str">
            <v>Site-00128</v>
          </cell>
          <cell r="J191" t="str">
            <v>S06°12'49.9</v>
          </cell>
          <cell r="K191" t="str">
            <v>106°49'30.7</v>
          </cell>
          <cell r="L191" t="str">
            <v>&lt;None&gt;</v>
          </cell>
          <cell r="M191" t="str">
            <v>0.6 km]</v>
          </cell>
          <cell r="N191" t="str">
            <v>Untitled</v>
          </cell>
          <cell r="O191" t="str">
            <v>From link 204 sites</v>
          </cell>
        </row>
        <row r="192">
          <cell r="A192" t="str">
            <v>10;10-DU_4</v>
          </cell>
          <cell r="B192">
            <v>191</v>
          </cell>
          <cell r="C192">
            <v>171</v>
          </cell>
          <cell r="D192" t="str">
            <v>DU 4</v>
          </cell>
          <cell r="E192" t="str">
            <v>O: 23EHP-16x2-0.6HP HS TN</v>
          </cell>
          <cell r="F192" t="str">
            <v>Site-00130</v>
          </cell>
          <cell r="G192" t="str">
            <v>S06°13'22.0</v>
          </cell>
          <cell r="H192" t="str">
            <v>106°48'54.7</v>
          </cell>
          <cell r="I192" t="str">
            <v>Site-00139</v>
          </cell>
          <cell r="J192" t="str">
            <v>S06°13'36.5</v>
          </cell>
          <cell r="K192" t="str">
            <v>106°49'01.6</v>
          </cell>
          <cell r="L192" t="str">
            <v>&lt;None&gt;</v>
          </cell>
          <cell r="M192" t="str">
            <v>0.5 km]</v>
          </cell>
          <cell r="N192" t="str">
            <v>Untitled</v>
          </cell>
          <cell r="O192" t="str">
            <v>From link 204 sites</v>
          </cell>
        </row>
        <row r="193">
          <cell r="A193" t="str">
            <v>6;10-DU_4</v>
          </cell>
          <cell r="B193">
            <v>192</v>
          </cell>
          <cell r="C193">
            <v>182</v>
          </cell>
          <cell r="D193" t="str">
            <v>DU 4</v>
          </cell>
          <cell r="E193" t="str">
            <v>L: 15EHP-8x2-0.6HP HS TN; Upgradable to 16x2</v>
          </cell>
          <cell r="F193" t="str">
            <v>Site-00130</v>
          </cell>
          <cell r="G193" t="str">
            <v>S06°13'22.0</v>
          </cell>
          <cell r="H193" t="str">
            <v>106°48'54.7</v>
          </cell>
          <cell r="I193" t="str">
            <v>Hotal Crown Plaza (non-200)</v>
          </cell>
          <cell r="J193" t="str">
            <v>S06°13'21.3</v>
          </cell>
          <cell r="K193" t="str">
            <v>106°48'54.6</v>
          </cell>
          <cell r="L193" t="str">
            <v>&lt;None&gt;</v>
          </cell>
          <cell r="M193" t="str">
            <v>0.0 km]</v>
          </cell>
          <cell r="N193" t="str">
            <v>Untitled</v>
          </cell>
          <cell r="O193" t="str">
            <v>From link 204 sites</v>
          </cell>
        </row>
        <row r="194">
          <cell r="A194" t="str">
            <v>2;69-DU_4</v>
          </cell>
          <cell r="B194">
            <v>193</v>
          </cell>
          <cell r="C194">
            <v>176</v>
          </cell>
          <cell r="D194" t="str">
            <v>DU 4</v>
          </cell>
          <cell r="E194" t="str">
            <v>A: 23EHP-2x2-0.6HP NP TN; Upgradable to 4x2</v>
          </cell>
          <cell r="F194" t="str">
            <v>Site-00146</v>
          </cell>
          <cell r="G194" t="str">
            <v>S06°12'54.6</v>
          </cell>
          <cell r="H194" t="str">
            <v>106°50'34.5</v>
          </cell>
          <cell r="I194" t="str">
            <v>Site-00126</v>
          </cell>
          <cell r="J194" t="str">
            <v>S06°12'33.2</v>
          </cell>
          <cell r="K194" t="str">
            <v>106°50'14.4</v>
          </cell>
          <cell r="L194" t="str">
            <v>&lt;None&gt;</v>
          </cell>
          <cell r="M194" t="str">
            <v>0.9 km]</v>
          </cell>
          <cell r="N194" t="str">
            <v>Untitled</v>
          </cell>
          <cell r="O194" t="str">
            <v>From link 204 sites</v>
          </cell>
        </row>
        <row r="195">
          <cell r="A195" t="str">
            <v>4;29-DU_4</v>
          </cell>
          <cell r="B195">
            <v>194</v>
          </cell>
          <cell r="C195">
            <v>179</v>
          </cell>
          <cell r="D195" t="str">
            <v>DU 4</v>
          </cell>
          <cell r="E195" t="str">
            <v>G: 23EHP-4x2-0.6HP NP TN; Upgradable to 8x2</v>
          </cell>
          <cell r="F195" t="str">
            <v>Site-00533</v>
          </cell>
          <cell r="G195" t="str">
            <v>S06°13'07.0</v>
          </cell>
          <cell r="H195" t="str">
            <v>106°49'39.2</v>
          </cell>
          <cell r="I195" t="str">
            <v>Wisma Tugu (1 &amp; 2) (non-200)</v>
          </cell>
          <cell r="J195" t="str">
            <v>S06°12'54.8</v>
          </cell>
          <cell r="K195" t="str">
            <v>106°49'52.7</v>
          </cell>
          <cell r="L195" t="str">
            <v>&lt;None&gt;</v>
          </cell>
          <cell r="M195" t="str">
            <v>0.6 km]</v>
          </cell>
          <cell r="N195" t="str">
            <v>Untitled</v>
          </cell>
          <cell r="O195" t="str">
            <v>From link 204 sites</v>
          </cell>
        </row>
        <row r="196">
          <cell r="A196" t="str">
            <v>4;16-DU_4</v>
          </cell>
          <cell r="B196">
            <v>195</v>
          </cell>
          <cell r="C196">
            <v>178</v>
          </cell>
          <cell r="D196" t="str">
            <v>DU 4</v>
          </cell>
          <cell r="E196" t="str">
            <v>G: 23EHP-4x2-0.6HP NP TN; Upgradable to 8x2</v>
          </cell>
          <cell r="F196" t="str">
            <v>Site-00694</v>
          </cell>
          <cell r="G196" t="str">
            <v>S06°14'05.7</v>
          </cell>
          <cell r="H196" t="str">
            <v>106°48'57.2</v>
          </cell>
          <cell r="I196" t="str">
            <v>Site-00589</v>
          </cell>
          <cell r="J196" t="str">
            <v>S06°14'00.5</v>
          </cell>
          <cell r="K196" t="str">
            <v>106°49'17.3</v>
          </cell>
          <cell r="L196" t="str">
            <v>&lt;None&gt;</v>
          </cell>
          <cell r="M196" t="str">
            <v>0.6 km]</v>
          </cell>
          <cell r="N196" t="str">
            <v>Untitled</v>
          </cell>
          <cell r="O196" t="str">
            <v>From link 204 sites</v>
          </cell>
        </row>
        <row r="197">
          <cell r="A197" t="str">
            <v>6;21-DU_4</v>
          </cell>
          <cell r="B197">
            <v>196</v>
          </cell>
          <cell r="C197">
            <v>180</v>
          </cell>
          <cell r="D197" t="str">
            <v>DU 4</v>
          </cell>
          <cell r="E197" t="str">
            <v>L: 15EHP-8x2-0.6HP HS TN; Upgradable to 16x2</v>
          </cell>
          <cell r="F197" t="str">
            <v>Site-01189</v>
          </cell>
          <cell r="G197" t="str">
            <v>S06°12'37.5</v>
          </cell>
          <cell r="H197" t="str">
            <v>106°50'38.4</v>
          </cell>
          <cell r="I197" t="str">
            <v>Site-00126</v>
          </cell>
          <cell r="J197" t="str">
            <v>S06°12'33.2</v>
          </cell>
          <cell r="K197" t="str">
            <v>106°50'14.4</v>
          </cell>
          <cell r="L197" t="str">
            <v>&lt;None&gt;</v>
          </cell>
          <cell r="M197" t="str">
            <v>0.7 km]</v>
          </cell>
          <cell r="N197" t="str">
            <v>Untitled</v>
          </cell>
          <cell r="O197" t="str">
            <v>From link 204 sites</v>
          </cell>
        </row>
        <row r="198">
          <cell r="A198" t="str">
            <v>2;20-DU_4</v>
          </cell>
          <cell r="B198">
            <v>197</v>
          </cell>
          <cell r="C198">
            <v>174</v>
          </cell>
          <cell r="D198" t="str">
            <v>DU 4</v>
          </cell>
          <cell r="E198" t="str">
            <v>A: 23EHP-2x2-0.6HP NP TN; Upgradable to 4x2</v>
          </cell>
          <cell r="F198" t="str">
            <v>Trans TV (non-200)</v>
          </cell>
          <cell r="G198" t="str">
            <v>S06°14'27.3</v>
          </cell>
          <cell r="H198" t="str">
            <v>106°49'52.7</v>
          </cell>
          <cell r="I198" t="str">
            <v>Site-00167</v>
          </cell>
          <cell r="J198" t="str">
            <v>S06°14'13.5</v>
          </cell>
          <cell r="K198" t="str">
            <v>106°50'14.9</v>
          </cell>
          <cell r="L198" t="str">
            <v>&lt;None&gt;</v>
          </cell>
          <cell r="M198" t="str">
            <v>0.8 km]</v>
          </cell>
          <cell r="N198" t="str">
            <v>Untitled</v>
          </cell>
          <cell r="O198" t="str">
            <v>From link 204 sites</v>
          </cell>
        </row>
        <row r="199">
          <cell r="A199" t="str">
            <v>2;191-DU_4</v>
          </cell>
          <cell r="B199">
            <v>198</v>
          </cell>
          <cell r="C199">
            <v>173</v>
          </cell>
          <cell r="D199" t="str">
            <v>DU 4</v>
          </cell>
          <cell r="E199" t="str">
            <v>A: 23EHP-2x2-0.6HP NP TN; Upgradable to 4x2</v>
          </cell>
          <cell r="F199" t="str">
            <v>Universitas Atma Jaya (non-200)</v>
          </cell>
          <cell r="G199" t="str">
            <v>S06°13'06.6</v>
          </cell>
          <cell r="H199" t="str">
            <v>106°48'55.2</v>
          </cell>
          <cell r="I199" t="str">
            <v>Site-00136</v>
          </cell>
          <cell r="J199" t="str">
            <v>S06°13'19.8</v>
          </cell>
          <cell r="K199" t="str">
            <v>106°49'16.0</v>
          </cell>
          <cell r="L199" t="str">
            <v>&lt;None&gt;</v>
          </cell>
          <cell r="M199" t="str">
            <v>0.8 km]</v>
          </cell>
          <cell r="N199" t="str">
            <v>Untitled</v>
          </cell>
          <cell r="O199" t="str">
            <v>From link 204 sites</v>
          </cell>
        </row>
        <row r="200">
          <cell r="A200" t="str">
            <v>2;29-DU_5a</v>
          </cell>
          <cell r="B200">
            <v>199</v>
          </cell>
          <cell r="C200">
            <v>299</v>
          </cell>
          <cell r="D200" t="str">
            <v>DU 5a</v>
          </cell>
          <cell r="E200" t="str">
            <v>A: 23EHP-2x2-0.6HP NP TN; Upgradable to 4x2</v>
          </cell>
          <cell r="F200" t="str">
            <v>RS Pertamina</v>
          </cell>
          <cell r="G200" t="str">
            <v>S06°14'22.8</v>
          </cell>
          <cell r="H200" t="str">
            <v>106°47'36.4</v>
          </cell>
          <cell r="I200" t="str">
            <v>Site-00144 (Add 96)</v>
          </cell>
          <cell r="J200" t="str">
            <v>S06°14'25.0</v>
          </cell>
          <cell r="K200" t="str">
            <v>106°47'33.4</v>
          </cell>
          <cell r="L200" t="str">
            <v>&lt;None&gt;</v>
          </cell>
          <cell r="M200" t="str">
            <v>0.1 km]</v>
          </cell>
          <cell r="N200" t="str">
            <v>Untitled</v>
          </cell>
          <cell r="O200" t="str">
            <v>From link 585 sites</v>
          </cell>
        </row>
        <row r="201">
          <cell r="A201" t="str">
            <v>4;12-DU_5a</v>
          </cell>
          <cell r="B201">
            <v>200</v>
          </cell>
          <cell r="C201">
            <v>310</v>
          </cell>
          <cell r="D201" t="str">
            <v>DU 5a</v>
          </cell>
          <cell r="E201" t="str">
            <v>G: 23EHP-4x2-0.6HP NP TN; Upgradable to 8x2</v>
          </cell>
          <cell r="F201" t="str">
            <v>RS Pertamina</v>
          </cell>
          <cell r="G201" t="str">
            <v>S06°14'22.8</v>
          </cell>
          <cell r="H201" t="str">
            <v>106°47'36.4</v>
          </cell>
          <cell r="I201" t="str">
            <v>Site-00786 (Add 96)</v>
          </cell>
          <cell r="J201" t="str">
            <v>S06°14'20.5</v>
          </cell>
          <cell r="K201" t="str">
            <v>106°47'12.1</v>
          </cell>
          <cell r="L201" t="str">
            <v>&lt;None&gt;</v>
          </cell>
          <cell r="M201" t="str">
            <v>0.7 km]</v>
          </cell>
          <cell r="N201" t="str">
            <v>Untitled</v>
          </cell>
          <cell r="O201" t="str">
            <v>From link 585 sites</v>
          </cell>
        </row>
        <row r="202">
          <cell r="A202" t="str">
            <v>2;34-DU-5a</v>
          </cell>
          <cell r="B202">
            <v>201</v>
          </cell>
          <cell r="C202">
            <v>302</v>
          </cell>
          <cell r="D202" t="str">
            <v>DU 5a</v>
          </cell>
          <cell r="E202" t="str">
            <v>A: 23EHP-2x2-0.6HP NP TN; Upgradable to 4x2</v>
          </cell>
          <cell r="F202" t="str">
            <v>Senayan City</v>
          </cell>
          <cell r="G202" t="str">
            <v>S06°13'36.0</v>
          </cell>
          <cell r="H202" t="str">
            <v>106°47'50.8</v>
          </cell>
          <cell r="I202" t="str">
            <v>Site-00888</v>
          </cell>
          <cell r="J202" t="str">
            <v>S06°13'51.5</v>
          </cell>
          <cell r="K202" t="str">
            <v>106°47'54.5</v>
          </cell>
          <cell r="L202" t="str">
            <v>&lt;None&gt;</v>
          </cell>
          <cell r="M202" t="str">
            <v>0.5 km]</v>
          </cell>
          <cell r="N202" t="str">
            <v>Untitled</v>
          </cell>
          <cell r="O202" t="str">
            <v>From link 585 sites</v>
          </cell>
        </row>
        <row r="203">
          <cell r="A203" t="str">
            <v>2;33-DU_5a</v>
          </cell>
          <cell r="B203">
            <v>202</v>
          </cell>
          <cell r="C203">
            <v>301</v>
          </cell>
          <cell r="D203" t="str">
            <v>DU 5a</v>
          </cell>
          <cell r="E203" t="str">
            <v>A: 23EHP-2x2-0.6HP NP TN; Upgradable to 4x2</v>
          </cell>
          <cell r="F203" t="str">
            <v>Site-00134</v>
          </cell>
          <cell r="G203" t="str">
            <v>S06°14'01.8</v>
          </cell>
          <cell r="H203" t="str">
            <v>106°47'13.8</v>
          </cell>
          <cell r="I203" t="str">
            <v>Site-00133 (Add 96)</v>
          </cell>
          <cell r="J203" t="str">
            <v>S06°13'59.5</v>
          </cell>
          <cell r="K203" t="str">
            <v>106°47'36.4</v>
          </cell>
          <cell r="L203" t="str">
            <v>&lt;None&gt;</v>
          </cell>
          <cell r="M203" t="str">
            <v>0.7 km]</v>
          </cell>
          <cell r="N203" t="str">
            <v>Untitled</v>
          </cell>
          <cell r="O203" t="str">
            <v>From link 585 sites</v>
          </cell>
        </row>
        <row r="204">
          <cell r="A204" t="str">
            <v>2;2-DU_5a</v>
          </cell>
          <cell r="B204">
            <v>203</v>
          </cell>
          <cell r="C204">
            <v>300</v>
          </cell>
          <cell r="D204" t="str">
            <v>DU 5a</v>
          </cell>
          <cell r="E204" t="str">
            <v>A: 23EHP-2x2-0.6HP NP TN; Upgradable to 4x2</v>
          </cell>
          <cell r="F204" t="str">
            <v>Site-00155</v>
          </cell>
          <cell r="G204" t="str">
            <v>S06°14'59.7</v>
          </cell>
          <cell r="H204" t="str">
            <v>106°47'31.8</v>
          </cell>
          <cell r="I204" t="str">
            <v>Site-00510 (Add 96)</v>
          </cell>
          <cell r="J204" t="str">
            <v>S06°14'43.6</v>
          </cell>
          <cell r="K204" t="str">
            <v>106°46'53.2</v>
          </cell>
          <cell r="L204" t="str">
            <v>&lt;None&gt;</v>
          </cell>
          <cell r="M204" t="str">
            <v>1.3 km]</v>
          </cell>
          <cell r="N204" t="str">
            <v>Untitled</v>
          </cell>
          <cell r="O204" t="str">
            <v>From link 585 sites</v>
          </cell>
        </row>
        <row r="205">
          <cell r="A205" t="str">
            <v>4-DU_5a</v>
          </cell>
          <cell r="B205">
            <v>204</v>
          </cell>
          <cell r="C205">
            <v>309</v>
          </cell>
          <cell r="D205" t="str">
            <v>DU 5a</v>
          </cell>
          <cell r="E205" t="str">
            <v>G: 23EHP-4x2-0.6HP NP TN; Upgradable to 8x2</v>
          </cell>
          <cell r="F205" t="str">
            <v>Site-00155</v>
          </cell>
          <cell r="G205" t="str">
            <v>S06°14'59.7</v>
          </cell>
          <cell r="H205" t="str">
            <v>106°47'31.8</v>
          </cell>
          <cell r="I205" t="str">
            <v>Site-00165 (Add 96)</v>
          </cell>
          <cell r="J205" t="str">
            <v>S06°15'05.7</v>
          </cell>
          <cell r="K205" t="str">
            <v>106°47'15.5</v>
          </cell>
          <cell r="L205" t="str">
            <v>&lt;None&gt;</v>
          </cell>
          <cell r="M205" t="str">
            <v>0.5 km]</v>
          </cell>
          <cell r="N205" t="str">
            <v>Untitled</v>
          </cell>
          <cell r="O205" t="str">
            <v>From link 585 sites</v>
          </cell>
        </row>
        <row r="206">
          <cell r="A206" t="str">
            <v>4;4-DU_5a</v>
          </cell>
          <cell r="B206">
            <v>205</v>
          </cell>
          <cell r="C206">
            <v>312</v>
          </cell>
          <cell r="D206" t="str">
            <v>DU 5a</v>
          </cell>
          <cell r="E206" t="str">
            <v>G: 23EHP-4x2-0.6HP NP TN; Upgradable to 8x2</v>
          </cell>
          <cell r="F206" t="str">
            <v>Site-00155</v>
          </cell>
          <cell r="G206" t="str">
            <v>S06°14'59.7</v>
          </cell>
          <cell r="H206" t="str">
            <v>106°47'31.8</v>
          </cell>
          <cell r="I206" t="str">
            <v>Site-00545</v>
          </cell>
          <cell r="J206" t="str">
            <v>S06°14'47.3</v>
          </cell>
          <cell r="K206" t="str">
            <v>106°47'24.7</v>
          </cell>
          <cell r="L206" t="str">
            <v>&lt;None&gt;</v>
          </cell>
          <cell r="M206" t="str">
            <v>0.4 km]</v>
          </cell>
          <cell r="N206" t="str">
            <v>Untitled</v>
          </cell>
          <cell r="O206" t="str">
            <v>From link 585 sites</v>
          </cell>
        </row>
        <row r="207">
          <cell r="A207" t="str">
            <v>10-DU_5a</v>
          </cell>
          <cell r="B207">
            <v>206</v>
          </cell>
          <cell r="C207">
            <v>303</v>
          </cell>
          <cell r="D207" t="str">
            <v>DU 5a</v>
          </cell>
          <cell r="E207" t="str">
            <v>O: 23EHP-16x2-0.6HP HS TN</v>
          </cell>
          <cell r="F207" t="str">
            <v>Site-00164</v>
          </cell>
          <cell r="G207" t="str">
            <v>S06°14'58.8</v>
          </cell>
          <cell r="H207" t="str">
            <v>106°47'51.1</v>
          </cell>
          <cell r="I207" t="str">
            <v>Site-00155</v>
          </cell>
          <cell r="J207" t="str">
            <v>S06°14'59.7</v>
          </cell>
          <cell r="K207" t="str">
            <v>106°47'31.8</v>
          </cell>
          <cell r="L207" t="str">
            <v>&lt;None&gt;</v>
          </cell>
          <cell r="M207" t="str">
            <v>0.6 km]</v>
          </cell>
          <cell r="N207" t="str">
            <v>Untitled</v>
          </cell>
          <cell r="O207" t="str">
            <v>From link 585 sites</v>
          </cell>
        </row>
        <row r="208">
          <cell r="A208" t="str">
            <v>2-DU_5a</v>
          </cell>
          <cell r="B208">
            <v>207</v>
          </cell>
          <cell r="C208">
            <v>308</v>
          </cell>
          <cell r="D208" t="str">
            <v>DU 5a</v>
          </cell>
          <cell r="E208" t="str">
            <v>A: 23EHP-2x2-0.6HP NP TN; Upgradable to 4x2</v>
          </cell>
          <cell r="F208" t="str">
            <v>Site-00165</v>
          </cell>
          <cell r="G208" t="str">
            <v>S06°15'05.7</v>
          </cell>
          <cell r="H208" t="str">
            <v>106°47'15.5</v>
          </cell>
          <cell r="I208" t="str">
            <v>Site-00156 (Add 96)</v>
          </cell>
          <cell r="J208" t="str">
            <v>S06°15'03.0</v>
          </cell>
          <cell r="K208" t="str">
            <v>106°46'56.8</v>
          </cell>
          <cell r="L208" t="str">
            <v>&lt;None&gt;</v>
          </cell>
          <cell r="M208" t="str">
            <v>0.6 km]</v>
          </cell>
          <cell r="N208" t="str">
            <v>Untitled</v>
          </cell>
          <cell r="O208" t="str">
            <v>From link 585 sites</v>
          </cell>
        </row>
        <row r="209">
          <cell r="A209" t="str">
            <v>2;55-DU_5a</v>
          </cell>
          <cell r="B209">
            <v>208</v>
          </cell>
          <cell r="C209">
            <v>304</v>
          </cell>
          <cell r="D209" t="str">
            <v>DU 5a</v>
          </cell>
          <cell r="E209" t="str">
            <v>A: 23EHP-2x2-0.6HP NP TN; Upgradable to 4x2</v>
          </cell>
          <cell r="F209" t="str">
            <v>Site-00511</v>
          </cell>
          <cell r="G209" t="str">
            <v>S06°15'38.0</v>
          </cell>
          <cell r="H209" t="str">
            <v>106°47'39.7</v>
          </cell>
          <cell r="I209" t="str">
            <v>Site-00784 (Add 96)</v>
          </cell>
          <cell r="J209" t="str">
            <v>S06°15'16.3</v>
          </cell>
          <cell r="K209" t="str">
            <v>106°47'31.7</v>
          </cell>
          <cell r="L209" t="str">
            <v>&lt;None&gt;</v>
          </cell>
          <cell r="M209" t="str">
            <v>0.7 km]</v>
          </cell>
          <cell r="N209" t="str">
            <v>Untitled</v>
          </cell>
          <cell r="O209" t="str">
            <v>From link 585 sites</v>
          </cell>
        </row>
        <row r="210">
          <cell r="A210" t="str">
            <v>6;12;2-DU_5a</v>
          </cell>
          <cell r="B210">
            <v>209</v>
          </cell>
          <cell r="C210">
            <v>313</v>
          </cell>
          <cell r="D210" t="str">
            <v>DU 5a</v>
          </cell>
          <cell r="E210" t="str">
            <v>L: 15EHP-8x2-0.6HP HS TN; Upgradable to 16x2</v>
          </cell>
          <cell r="F210" t="str">
            <v>Site-00511</v>
          </cell>
          <cell r="G210" t="str">
            <v>S06°15'38.0</v>
          </cell>
          <cell r="H210" t="str">
            <v>106°47'39.7</v>
          </cell>
          <cell r="I210" t="str">
            <v>Site-00172</v>
          </cell>
          <cell r="J210" t="str">
            <v>S06°15'17.8</v>
          </cell>
          <cell r="K210" t="str">
            <v>106°47'48.8</v>
          </cell>
          <cell r="L210" t="str">
            <v>&lt;None&gt;</v>
          </cell>
          <cell r="M210" t="str">
            <v>0.7 km]</v>
          </cell>
          <cell r="N210" t="str">
            <v>Untitled</v>
          </cell>
          <cell r="O210" t="str">
            <v>From link 585 sites</v>
          </cell>
        </row>
        <row r="211">
          <cell r="A211" t="str">
            <v>2;5-DU_5a</v>
          </cell>
          <cell r="B211">
            <v>210</v>
          </cell>
          <cell r="C211">
            <v>306</v>
          </cell>
          <cell r="D211" t="str">
            <v>DU 5a</v>
          </cell>
          <cell r="E211" t="str">
            <v>A: 23EHP-2x2-0.6HP NP TN; Upgradable to 4x2</v>
          </cell>
          <cell r="F211" t="str">
            <v>Site-00545</v>
          </cell>
          <cell r="G211" t="str">
            <v>S06°14'47.3</v>
          </cell>
          <cell r="H211" t="str">
            <v>106°47'24.7</v>
          </cell>
          <cell r="I211" t="str">
            <v>Site-00145</v>
          </cell>
          <cell r="J211" t="str">
            <v>S06°14'39.8</v>
          </cell>
          <cell r="K211" t="str">
            <v>106°47'13.1</v>
          </cell>
          <cell r="L211" t="str">
            <v>&lt;None&gt;</v>
          </cell>
          <cell r="M211" t="str">
            <v>0.4 km]</v>
          </cell>
          <cell r="N211" t="str">
            <v>Untitled</v>
          </cell>
          <cell r="O211" t="str">
            <v>From link 585 sites</v>
          </cell>
        </row>
        <row r="212">
          <cell r="A212" t="str">
            <v>10;6-DU_5a</v>
          </cell>
          <cell r="B212">
            <v>211</v>
          </cell>
          <cell r="C212">
            <v>183</v>
          </cell>
          <cell r="D212" t="str">
            <v>DU 5a</v>
          </cell>
          <cell r="E212" t="str">
            <v>O: 23EHP-16x2-0.6HP HS TN</v>
          </cell>
          <cell r="F212" t="str">
            <v>Site-00550</v>
          </cell>
          <cell r="G212" t="str">
            <v>S06°14'30.7</v>
          </cell>
          <cell r="H212" t="str">
            <v>106°48'05.1</v>
          </cell>
          <cell r="I212" t="str">
            <v>RS Pertamina (non-200)</v>
          </cell>
          <cell r="J212" t="str">
            <v>S06°14'22.9</v>
          </cell>
          <cell r="K212" t="str">
            <v>106°47'36.2</v>
          </cell>
          <cell r="L212" t="str">
            <v>&lt;None&gt;</v>
          </cell>
          <cell r="M212" t="str">
            <v>0.9 km]</v>
          </cell>
          <cell r="N212" t="str">
            <v>Untitled</v>
          </cell>
          <cell r="O212" t="str">
            <v>From link 204 sites</v>
          </cell>
        </row>
        <row r="213">
          <cell r="A213" t="str">
            <v>2;57-DU_5a</v>
          </cell>
          <cell r="B213">
            <v>212</v>
          </cell>
          <cell r="C213">
            <v>305</v>
          </cell>
          <cell r="D213" t="str">
            <v>DU 5a</v>
          </cell>
          <cell r="E213" t="str">
            <v>A: 23EHP-2x2-0.6HP NP TN; Upgradable to 4x2</v>
          </cell>
          <cell r="F213" t="str">
            <v>Site-00712</v>
          </cell>
          <cell r="G213" t="str">
            <v>S06°15'29.3</v>
          </cell>
          <cell r="H213" t="str">
            <v>106°47'21.3</v>
          </cell>
          <cell r="I213" t="str">
            <v>Site-00832 (Add 96)</v>
          </cell>
          <cell r="J213" t="str">
            <v>S06°15'21.1</v>
          </cell>
          <cell r="K213" t="str">
            <v>106°47'07.2</v>
          </cell>
          <cell r="L213" t="str">
            <v>&lt;None&gt;</v>
          </cell>
          <cell r="M213" t="str">
            <v>0.5 km]</v>
          </cell>
          <cell r="N213" t="str">
            <v>Untitled</v>
          </cell>
          <cell r="O213" t="str">
            <v>From link 585 sites</v>
          </cell>
        </row>
        <row r="214">
          <cell r="A214" t="str">
            <v>4;23 DU5a</v>
          </cell>
          <cell r="B214">
            <v>213</v>
          </cell>
          <cell r="C214">
            <v>311</v>
          </cell>
          <cell r="D214" t="str">
            <v>DU 5a</v>
          </cell>
          <cell r="E214" t="str">
            <v>G: 23EHP-4x2-0.6HP NP TN; Upgradable to 8x2</v>
          </cell>
          <cell r="F214" t="str">
            <v>Site-00832</v>
          </cell>
          <cell r="G214" t="str">
            <v>S06°15'21.1</v>
          </cell>
          <cell r="H214" t="str">
            <v>106°47'07.2</v>
          </cell>
          <cell r="I214" t="str">
            <v>Site-01197</v>
          </cell>
          <cell r="J214" t="str">
            <v>S06°15'22.5</v>
          </cell>
          <cell r="K214" t="str">
            <v>106°46'30.5</v>
          </cell>
          <cell r="L214" t="str">
            <v>&lt;None&gt;</v>
          </cell>
          <cell r="M214" t="str">
            <v>1.1 km]</v>
          </cell>
          <cell r="N214" t="str">
            <v>Untitled</v>
          </cell>
          <cell r="O214" t="str">
            <v>From link 585 sites</v>
          </cell>
        </row>
        <row r="215">
          <cell r="A215" t="str">
            <v>2;60du5a u9b</v>
          </cell>
          <cell r="B215">
            <v>214</v>
          </cell>
          <cell r="C215">
            <v>307</v>
          </cell>
          <cell r="D215" t="str">
            <v>DU 5a</v>
          </cell>
          <cell r="E215" t="str">
            <v>A: 23EHP-2x2-0.6HP NP TN; Upgradable to 4x2</v>
          </cell>
          <cell r="F215" t="str">
            <v>Site-01230</v>
          </cell>
          <cell r="G215" t="str">
            <v>S06°16'05.3</v>
          </cell>
          <cell r="H215" t="str">
            <v>106°47'26.7</v>
          </cell>
          <cell r="I215" t="str">
            <v>Site-00173 (Add 96)</v>
          </cell>
          <cell r="J215" t="str">
            <v>S06°15'44.6</v>
          </cell>
          <cell r="K215" t="str">
            <v>106°47'19.0</v>
          </cell>
          <cell r="L215" t="str">
            <v>&lt;None&gt;</v>
          </cell>
          <cell r="M215" t="str">
            <v>0.7 km]</v>
          </cell>
          <cell r="N215" t="str">
            <v>Untitled</v>
          </cell>
          <cell r="O215" t="str">
            <v>From link 585 sites</v>
          </cell>
        </row>
        <row r="216">
          <cell r="A216" t="str">
            <v>2;197-DU_5b</v>
          </cell>
          <cell r="B216">
            <v>215</v>
          </cell>
          <cell r="C216">
            <v>188</v>
          </cell>
          <cell r="D216" t="str">
            <v>DU 5b</v>
          </cell>
          <cell r="E216" t="str">
            <v>A: 23EHP-2x2-0.6HP NP TN; Upgradable to 4x2</v>
          </cell>
          <cell r="F216" t="str">
            <v>Bapindo Plaza (non-200)</v>
          </cell>
          <cell r="G216" t="str">
            <v>S06°13'23.4</v>
          </cell>
          <cell r="H216" t="str">
            <v>106°48'30.6</v>
          </cell>
          <cell r="I216" t="str">
            <v>Site-00140</v>
          </cell>
          <cell r="J216" t="str">
            <v>S06°13'33.9</v>
          </cell>
          <cell r="K216" t="str">
            <v>106°48'38.4</v>
          </cell>
          <cell r="L216" t="str">
            <v>&lt;None&gt;</v>
          </cell>
          <cell r="M216" t="str">
            <v>0.4 km]</v>
          </cell>
          <cell r="N216" t="str">
            <v>Untitled</v>
          </cell>
          <cell r="O216" t="str">
            <v>From link 204 sites</v>
          </cell>
        </row>
        <row r="217">
          <cell r="A217" t="str">
            <v>2;9-DU_5b</v>
          </cell>
          <cell r="B217">
            <v>216</v>
          </cell>
          <cell r="C217">
            <v>195</v>
          </cell>
          <cell r="D217" t="str">
            <v>DU 5b</v>
          </cell>
          <cell r="E217" t="str">
            <v>A: 23EHP-2x2-0.6HP NP TN; Upgradable to 4x2</v>
          </cell>
          <cell r="F217" t="str">
            <v>Seibu (non-200)</v>
          </cell>
          <cell r="G217" t="str">
            <v>S06°14'42.5</v>
          </cell>
          <cell r="H217" t="str">
            <v>106°48'13.0</v>
          </cell>
          <cell r="I217" t="str">
            <v>Site-00163</v>
          </cell>
          <cell r="J217" t="str">
            <v>S06°14'36.3</v>
          </cell>
          <cell r="K217" t="str">
            <v>106°48'19.0</v>
          </cell>
          <cell r="L217" t="str">
            <v>&lt;None&gt;</v>
          </cell>
          <cell r="M217" t="str">
            <v>0.3 km]</v>
          </cell>
          <cell r="N217" t="str">
            <v>Untitled</v>
          </cell>
          <cell r="O217" t="str">
            <v>From link 204 sites</v>
          </cell>
        </row>
        <row r="218">
          <cell r="A218" t="str">
            <v>2;48-DU_5b</v>
          </cell>
          <cell r="B218">
            <v>217</v>
          </cell>
          <cell r="C218">
            <v>192</v>
          </cell>
          <cell r="D218" t="str">
            <v>DU 5b</v>
          </cell>
          <cell r="E218" t="str">
            <v>A: 23EHP-2x2-0.6HP NP TN; Upgradable to 4x2</v>
          </cell>
          <cell r="F218" t="str">
            <v>Site-00139</v>
          </cell>
          <cell r="G218" t="str">
            <v>S06°13'36.5</v>
          </cell>
          <cell r="H218" t="str">
            <v>106°49'01.6</v>
          </cell>
          <cell r="I218" t="str">
            <v>Site-00150</v>
          </cell>
          <cell r="J218" t="str">
            <v>S06°13'50.0</v>
          </cell>
          <cell r="K218" t="str">
            <v>106°49'05.8</v>
          </cell>
          <cell r="L218" t="str">
            <v>&lt;None&gt;</v>
          </cell>
          <cell r="M218" t="str">
            <v>0.4 km]</v>
          </cell>
          <cell r="N218" t="str">
            <v>Untitled</v>
          </cell>
          <cell r="O218" t="str">
            <v>From link 204 sites</v>
          </cell>
        </row>
        <row r="219">
          <cell r="A219" t="str">
            <v>6;8-DU_5b</v>
          </cell>
          <cell r="B219">
            <v>218</v>
          </cell>
          <cell r="C219">
            <v>200</v>
          </cell>
          <cell r="D219" t="str">
            <v>DU 5b</v>
          </cell>
          <cell r="E219" t="str">
            <v>L: 15EHP-8x2-0.6HP HS TN; Upgradable to 16x2</v>
          </cell>
          <cell r="F219" t="str">
            <v>Site-00141</v>
          </cell>
          <cell r="G219" t="str">
            <v>S06°13'51.1</v>
          </cell>
          <cell r="H219" t="str">
            <v>106°48'22.7</v>
          </cell>
          <cell r="I219" t="str">
            <v>Site-00692</v>
          </cell>
          <cell r="J219" t="str">
            <v>S06°13'44.1</v>
          </cell>
          <cell r="K219" t="str">
            <v>106°48'48.1</v>
          </cell>
          <cell r="L219" t="str">
            <v>&lt;None&gt;</v>
          </cell>
          <cell r="M219" t="str">
            <v>0.8 km]</v>
          </cell>
          <cell r="N219" t="str">
            <v>Untitled</v>
          </cell>
          <cell r="O219" t="str">
            <v>From link 204 sites</v>
          </cell>
        </row>
        <row r="220">
          <cell r="A220" t="str">
            <v>2;36-DU_5b</v>
          </cell>
          <cell r="B220">
            <v>219</v>
          </cell>
          <cell r="C220">
            <v>189</v>
          </cell>
          <cell r="D220" t="str">
            <v>DU 5b</v>
          </cell>
          <cell r="E220" t="str">
            <v>A: 23EHP-2x2-0.6HP NP TN; Upgradable to 4x2</v>
          </cell>
          <cell r="F220" t="str">
            <v>Site-00151</v>
          </cell>
          <cell r="G220" t="str">
            <v>S06°13'57.8</v>
          </cell>
          <cell r="H220" t="str">
            <v>106°48'44.0</v>
          </cell>
          <cell r="I220" t="str">
            <v>Site-00141</v>
          </cell>
          <cell r="J220" t="str">
            <v>S06°13'51.1</v>
          </cell>
          <cell r="K220" t="str">
            <v>106°48'22.7</v>
          </cell>
          <cell r="L220" t="str">
            <v>&lt;None&gt;</v>
          </cell>
          <cell r="M220" t="str">
            <v>0.7 km]</v>
          </cell>
          <cell r="N220" t="str">
            <v>Untitled</v>
          </cell>
          <cell r="O220" t="str">
            <v>From link 204 sites</v>
          </cell>
        </row>
        <row r="221">
          <cell r="A221" t="str">
            <v>10;3</v>
          </cell>
          <cell r="B221">
            <v>220</v>
          </cell>
          <cell r="C221">
            <v>185</v>
          </cell>
          <cell r="D221" t="str">
            <v>DU 5b</v>
          </cell>
          <cell r="E221" t="str">
            <v>O: 23EHP-16x2-0.6HP HS TN</v>
          </cell>
          <cell r="F221" t="str">
            <v>Site-00159</v>
          </cell>
          <cell r="G221" t="str">
            <v>S06°14'05.4</v>
          </cell>
          <cell r="H221" t="str">
            <v>106°49'30.1</v>
          </cell>
          <cell r="I221" t="str">
            <v>Tendean Plaza* (non-200)</v>
          </cell>
          <cell r="J221" t="str">
            <v>S06°14'23.1</v>
          </cell>
          <cell r="K221" t="str">
            <v>106°49'23.7</v>
          </cell>
          <cell r="L221" t="str">
            <v>&lt;None&gt;</v>
          </cell>
          <cell r="M221" t="str">
            <v>0.6 km]</v>
          </cell>
          <cell r="N221" t="str">
            <v>Untitled</v>
          </cell>
          <cell r="O221" t="str">
            <v>From link 204 sites</v>
          </cell>
        </row>
        <row r="222">
          <cell r="A222" t="str">
            <v>2;39-DU_5b</v>
          </cell>
          <cell r="B222">
            <v>221</v>
          </cell>
          <cell r="C222">
            <v>191</v>
          </cell>
          <cell r="D222" t="str">
            <v>DU 5b</v>
          </cell>
          <cell r="E222" t="str">
            <v>A: 23EHP-2x2-0.6HP NP TN; Upgradable to 4x2</v>
          </cell>
          <cell r="F222" t="str">
            <v>Site-00161</v>
          </cell>
          <cell r="G222" t="str">
            <v>S06°14'20.0</v>
          </cell>
          <cell r="H222" t="str">
            <v>106°48'49.9</v>
          </cell>
          <cell r="I222" t="str">
            <v>Site-00162</v>
          </cell>
          <cell r="J222" t="str">
            <v>S06°14'26.2</v>
          </cell>
          <cell r="K222" t="str">
            <v>106°48'27.9</v>
          </cell>
          <cell r="L222" t="str">
            <v>&lt;None&gt;</v>
          </cell>
          <cell r="M222" t="str">
            <v>0.7 km]</v>
          </cell>
          <cell r="N222" t="str">
            <v>Untitled</v>
          </cell>
          <cell r="O222" t="str">
            <v>From link 204 sites</v>
          </cell>
        </row>
        <row r="223">
          <cell r="A223" t="str">
            <v>2;8-DU_5b</v>
          </cell>
          <cell r="B223">
            <v>222</v>
          </cell>
          <cell r="C223">
            <v>194</v>
          </cell>
          <cell r="D223" t="str">
            <v>DU 5b</v>
          </cell>
          <cell r="E223" t="str">
            <v>A: 23EHP-2x2-0.6HP NP TN; Upgradable to 4x2</v>
          </cell>
          <cell r="F223" t="str">
            <v>Site-00170</v>
          </cell>
          <cell r="G223" t="str">
            <v>S06°14'51.7</v>
          </cell>
          <cell r="H223" t="str">
            <v>106°48'21.9</v>
          </cell>
          <cell r="I223" t="str">
            <v>Site-00085</v>
          </cell>
          <cell r="J223" t="str">
            <v>S06°14'38.4</v>
          </cell>
          <cell r="K223" t="str">
            <v>106°48'43.2</v>
          </cell>
          <cell r="L223" t="str">
            <v>&lt;None&gt;</v>
          </cell>
          <cell r="M223" t="str">
            <v>0.8 km]</v>
          </cell>
          <cell r="N223" t="str">
            <v>Untitled</v>
          </cell>
          <cell r="O223" t="str">
            <v>From link 204 sites</v>
          </cell>
        </row>
        <row r="224">
          <cell r="A224" t="str">
            <v>4;2-DU_5b</v>
          </cell>
          <cell r="B224">
            <v>223</v>
          </cell>
          <cell r="C224">
            <v>197</v>
          </cell>
          <cell r="D224" t="str">
            <v>DU 5b</v>
          </cell>
          <cell r="E224" t="str">
            <v>G: 23EHP-4x2-0.6HP NP TN; Upgradable to 8x2</v>
          </cell>
          <cell r="F224" t="str">
            <v>Site-00170</v>
          </cell>
          <cell r="G224" t="str">
            <v>S06°14'51.7</v>
          </cell>
          <cell r="H224" t="str">
            <v>106°48'21.9</v>
          </cell>
          <cell r="I224" t="str">
            <v>Site-00171</v>
          </cell>
          <cell r="J224" t="str">
            <v>S06°15'05.8</v>
          </cell>
          <cell r="K224" t="str">
            <v>106°48'08.1</v>
          </cell>
          <cell r="L224" t="str">
            <v>&lt;None&gt;</v>
          </cell>
          <cell r="M224" t="str">
            <v>0.6 km]</v>
          </cell>
          <cell r="N224" t="str">
            <v>Untitled</v>
          </cell>
          <cell r="O224" t="str">
            <v>From link 204 sites</v>
          </cell>
        </row>
        <row r="225">
          <cell r="A225" t="str">
            <v>10;8-DU_5b</v>
          </cell>
          <cell r="B225">
            <v>224</v>
          </cell>
          <cell r="C225">
            <v>186</v>
          </cell>
          <cell r="D225" t="str">
            <v>DU 5b</v>
          </cell>
          <cell r="E225" t="str">
            <v>O: 23EHP-16x2-0.6HP HS TN</v>
          </cell>
          <cell r="F225" t="str">
            <v>Site-00692</v>
          </cell>
          <cell r="G225" t="str">
            <v>S06°13'44.1</v>
          </cell>
          <cell r="H225" t="str">
            <v>106°48'48.1</v>
          </cell>
          <cell r="I225" t="str">
            <v>Site-00694</v>
          </cell>
          <cell r="J225" t="str">
            <v>S06°14'05.7</v>
          </cell>
          <cell r="K225" t="str">
            <v>106°48'57.2</v>
          </cell>
          <cell r="L225" t="str">
            <v>&lt;None&gt;</v>
          </cell>
          <cell r="M225" t="str">
            <v>0.7 km]</v>
          </cell>
          <cell r="N225" t="str">
            <v>Untitled</v>
          </cell>
          <cell r="O225" t="str">
            <v>From link 204 sites</v>
          </cell>
        </row>
        <row r="226">
          <cell r="A226" t="str">
            <v>2;38-DU_5b</v>
          </cell>
          <cell r="B226">
            <v>225</v>
          </cell>
          <cell r="C226">
            <v>190</v>
          </cell>
          <cell r="D226" t="str">
            <v>DU 5b</v>
          </cell>
          <cell r="E226" t="str">
            <v>A: 23EHP-2x2-0.6HP NP TN; Upgradable to 4x2</v>
          </cell>
          <cell r="F226" t="str">
            <v>Site-00694</v>
          </cell>
          <cell r="G226" t="str">
            <v>S06°14'05.7</v>
          </cell>
          <cell r="H226" t="str">
            <v>106°48'57.2</v>
          </cell>
          <cell r="I226" t="str">
            <v>Site-00152</v>
          </cell>
          <cell r="J226" t="str">
            <v>S06°14'09.0</v>
          </cell>
          <cell r="K226" t="str">
            <v>106°48'27.8</v>
          </cell>
          <cell r="L226" t="str">
            <v>&lt;None&gt;</v>
          </cell>
          <cell r="M226" t="str">
            <v>0.9 km]</v>
          </cell>
          <cell r="N226" t="str">
            <v>Untitled</v>
          </cell>
          <cell r="O226" t="str">
            <v>From link 204 sites</v>
          </cell>
        </row>
        <row r="227">
          <cell r="A227" t="str">
            <v>4;15-DU_5b</v>
          </cell>
          <cell r="B227">
            <v>226</v>
          </cell>
          <cell r="C227">
            <v>196</v>
          </cell>
          <cell r="D227" t="str">
            <v>DU 5b</v>
          </cell>
          <cell r="E227" t="str">
            <v>G: 23EHP-4x2-0.6HP NP TN; Upgradable to 8x2</v>
          </cell>
          <cell r="F227" t="str">
            <v>Site-00694</v>
          </cell>
          <cell r="G227" t="str">
            <v>S06°14'05.7</v>
          </cell>
          <cell r="H227" t="str">
            <v>106°48'57.2</v>
          </cell>
          <cell r="I227" t="str">
            <v>Site-00161</v>
          </cell>
          <cell r="J227" t="str">
            <v>S06°14'20.0</v>
          </cell>
          <cell r="K227" t="str">
            <v>106°48'49.9</v>
          </cell>
          <cell r="L227" t="str">
            <v>&lt;None&gt;</v>
          </cell>
          <cell r="M227" t="str">
            <v>0.5 km]</v>
          </cell>
          <cell r="N227" t="str">
            <v>Untitled</v>
          </cell>
          <cell r="O227" t="str">
            <v>From link 204 sites</v>
          </cell>
        </row>
        <row r="228">
          <cell r="A228" t="str">
            <v>10;2-DU_5b</v>
          </cell>
          <cell r="B228">
            <v>227</v>
          </cell>
          <cell r="C228">
            <v>184</v>
          </cell>
          <cell r="D228" t="str">
            <v>DU 5b</v>
          </cell>
          <cell r="E228" t="str">
            <v>O: 23EHP-16x2-0.6HP HS TN</v>
          </cell>
          <cell r="F228" t="str">
            <v>Site-01532 (non-200)</v>
          </cell>
          <cell r="G228" t="str">
            <v>S06°14'51.6</v>
          </cell>
          <cell r="H228" t="str">
            <v>106°48'54.9</v>
          </cell>
          <cell r="I228" t="str">
            <v>Site-00170</v>
          </cell>
          <cell r="J228" t="str">
            <v>S06°14'51.7</v>
          </cell>
          <cell r="K228" t="str">
            <v>106°48'21.9</v>
          </cell>
          <cell r="L228" t="str">
            <v>&lt;None&gt;</v>
          </cell>
          <cell r="M228" t="str">
            <v>1.0 km]</v>
          </cell>
          <cell r="N228" t="str">
            <v>Untitled</v>
          </cell>
          <cell r="O228" t="str">
            <v>From link 204 sites</v>
          </cell>
        </row>
        <row r="229">
          <cell r="A229" t="str">
            <v>2;54-DU_5b</v>
          </cell>
          <cell r="B229">
            <v>228</v>
          </cell>
          <cell r="C229">
            <v>193</v>
          </cell>
          <cell r="D229" t="str">
            <v>DU 5b</v>
          </cell>
          <cell r="E229" t="str">
            <v>A: 23EHP-2x2-0.6HP NP TN; Upgradable to 4x2</v>
          </cell>
          <cell r="F229" t="str">
            <v>Summitmas 1 &amp; 2 (non-200)</v>
          </cell>
          <cell r="G229" t="str">
            <v>S06°13'37.0</v>
          </cell>
          <cell r="H229" t="str">
            <v>106°48'10.6</v>
          </cell>
          <cell r="I229" t="str">
            <v>Site-00670</v>
          </cell>
          <cell r="J229" t="str">
            <v>S06°13'38.6</v>
          </cell>
          <cell r="K229" t="str">
            <v>106°48'24.6</v>
          </cell>
          <cell r="L229" t="str">
            <v>&lt;None&gt;</v>
          </cell>
          <cell r="M229" t="str">
            <v>0.4 km]</v>
          </cell>
          <cell r="N229" t="str">
            <v>Untitled</v>
          </cell>
          <cell r="O229" t="str">
            <v>From link 204 sites</v>
          </cell>
        </row>
        <row r="230">
          <cell r="A230" t="str">
            <v>2;13-DU_5b</v>
          </cell>
          <cell r="B230">
            <v>229</v>
          </cell>
          <cell r="C230">
            <v>187</v>
          </cell>
          <cell r="D230" t="str">
            <v>DU 5b</v>
          </cell>
          <cell r="E230" t="str">
            <v>A: 23EHP-2x2-0.6HP NP TN; Upgradable to 4x2</v>
          </cell>
          <cell r="F230" t="str">
            <v>Tendean Plaza* (non-200)</v>
          </cell>
          <cell r="G230" t="str">
            <v>S06°14'23.1</v>
          </cell>
          <cell r="H230" t="str">
            <v>106°49'23.7</v>
          </cell>
          <cell r="I230" t="str">
            <v>Site-00160</v>
          </cell>
          <cell r="J230" t="str">
            <v>S06°14'25.9</v>
          </cell>
          <cell r="K230" t="str">
            <v>106°49'09.2</v>
          </cell>
          <cell r="L230" t="str">
            <v>&lt;None&gt;</v>
          </cell>
          <cell r="M230" t="str">
            <v>0.5 km]</v>
          </cell>
          <cell r="N230" t="str">
            <v>Untitled</v>
          </cell>
          <cell r="O230" t="str">
            <v>From link 204 sites</v>
          </cell>
        </row>
        <row r="231">
          <cell r="A231" t="str">
            <v>4;5-DU_5b</v>
          </cell>
          <cell r="B231">
            <v>230</v>
          </cell>
          <cell r="C231">
            <v>198</v>
          </cell>
          <cell r="D231" t="str">
            <v>DU 5b</v>
          </cell>
          <cell r="E231" t="str">
            <v>G: 23EHP-4x2-0.6HP NP TN; Upgradable to 8x2</v>
          </cell>
          <cell r="F231" t="str">
            <v>Tendean Plaza* (non-200)</v>
          </cell>
          <cell r="G231" t="str">
            <v>S06°14'23.1</v>
          </cell>
          <cell r="H231" t="str">
            <v>106°49'23.7</v>
          </cell>
          <cell r="I231" t="str">
            <v>Site-00831</v>
          </cell>
          <cell r="J231" t="str">
            <v>S06°14'14.3</v>
          </cell>
          <cell r="K231" t="str">
            <v>106°49'10.3</v>
          </cell>
          <cell r="L231" t="str">
            <v>&lt;None&gt;</v>
          </cell>
          <cell r="M231" t="str">
            <v>0.5 km]</v>
          </cell>
          <cell r="N231" t="str">
            <v>Untitled</v>
          </cell>
          <cell r="O231" t="str">
            <v>From link 204 sites</v>
          </cell>
        </row>
        <row r="232">
          <cell r="A232" t="str">
            <v>6;4-DU_5b</v>
          </cell>
          <cell r="B232">
            <v>231</v>
          </cell>
          <cell r="C232">
            <v>199</v>
          </cell>
          <cell r="D232" t="str">
            <v>DU 5b</v>
          </cell>
          <cell r="E232" t="str">
            <v>L: 15EHP-8x2-0.6HP HS TN; Upgradable to 16x2</v>
          </cell>
          <cell r="F232" t="str">
            <v>Trans TV (non-200)</v>
          </cell>
          <cell r="G232" t="str">
            <v>S06°14'27.3</v>
          </cell>
          <cell r="H232" t="str">
            <v>106°49'52.7</v>
          </cell>
          <cell r="I232" t="str">
            <v>Site-00168</v>
          </cell>
          <cell r="J232" t="str">
            <v>S06°14'17.6</v>
          </cell>
          <cell r="K232" t="str">
            <v>106°49'51.2</v>
          </cell>
          <cell r="L232" t="str">
            <v>&lt;None&gt;</v>
          </cell>
          <cell r="M232" t="str">
            <v>0.3 km]</v>
          </cell>
          <cell r="N232" t="str">
            <v>Untitled</v>
          </cell>
          <cell r="O232" t="str">
            <v>From link 204 sites</v>
          </cell>
        </row>
        <row r="233">
          <cell r="A233" t="str">
            <v>2;83-DU_6</v>
          </cell>
          <cell r="B233">
            <v>232</v>
          </cell>
          <cell r="C233">
            <v>208</v>
          </cell>
          <cell r="D233" t="str">
            <v>DU 6</v>
          </cell>
          <cell r="E233" t="str">
            <v>A: 23EHP-2x2-0.6HP NP TN; Upgradable to 4x2</v>
          </cell>
          <cell r="F233" t="str">
            <v>Ascott Apt (non-200)</v>
          </cell>
          <cell r="G233" t="str">
            <v>S06°11'40.6</v>
          </cell>
          <cell r="H233" t="str">
            <v>106°49'09.7</v>
          </cell>
          <cell r="I233" t="str">
            <v>Site-00104</v>
          </cell>
          <cell r="J233" t="str">
            <v>S06°11'37.4</v>
          </cell>
          <cell r="K233" t="str">
            <v>106°48'49.6</v>
          </cell>
          <cell r="L233" t="str">
            <v>&lt;None&gt;</v>
          </cell>
          <cell r="M233" t="str">
            <v>0.6 km]</v>
          </cell>
          <cell r="N233" t="str">
            <v>Untitled</v>
          </cell>
          <cell r="O233" t="str">
            <v>From link 204 sites</v>
          </cell>
        </row>
        <row r="234">
          <cell r="A234" t="str">
            <v>6;20-DU_6</v>
          </cell>
          <cell r="B234">
            <v>233</v>
          </cell>
          <cell r="C234">
            <v>217</v>
          </cell>
          <cell r="D234" t="str">
            <v>DU 6</v>
          </cell>
          <cell r="E234" t="str">
            <v>L: 15EHP-8x2-0.6HP HS TN; Upgradable to 16x2</v>
          </cell>
          <cell r="F234" t="str">
            <v>JDC (non-200)</v>
          </cell>
          <cell r="G234" t="str">
            <v>S06°12'07.2</v>
          </cell>
          <cell r="H234" t="str">
            <v>106°48'01.4</v>
          </cell>
          <cell r="I234" t="str">
            <v>Site-00580</v>
          </cell>
          <cell r="J234" t="str">
            <v>S06°11'56.4</v>
          </cell>
          <cell r="K234" t="str">
            <v>106°48'07.3</v>
          </cell>
          <cell r="L234" t="str">
            <v>&lt;None&gt;</v>
          </cell>
          <cell r="M234" t="str">
            <v>0.4 km]</v>
          </cell>
          <cell r="N234" t="str">
            <v>Untitled</v>
          </cell>
          <cell r="O234" t="str">
            <v>From link 204 sites</v>
          </cell>
        </row>
        <row r="235">
          <cell r="A235" t="str">
            <v>6;16-DU_6</v>
          </cell>
          <cell r="B235">
            <v>234</v>
          </cell>
          <cell r="C235">
            <v>215</v>
          </cell>
          <cell r="D235" t="str">
            <v>DU 6</v>
          </cell>
          <cell r="E235" t="str">
            <v>L: 15EHP-8x2-0.6HP HS TN; Upgradable to 16x2</v>
          </cell>
          <cell r="F235" t="str">
            <v>Menara Batavia (non-200)</v>
          </cell>
          <cell r="G235" t="str">
            <v>S06°12'36.7</v>
          </cell>
          <cell r="H235" t="str">
            <v>106°49'00.1</v>
          </cell>
          <cell r="I235" t="str">
            <v>Site-00581</v>
          </cell>
          <cell r="J235" t="str">
            <v>S06°12'14.2</v>
          </cell>
          <cell r="K235" t="str">
            <v>106°48'40.6</v>
          </cell>
          <cell r="L235" t="str">
            <v>&lt;None&gt;</v>
          </cell>
          <cell r="M235" t="str">
            <v>0.9 km]</v>
          </cell>
          <cell r="N235" t="str">
            <v>Untitled</v>
          </cell>
          <cell r="O235" t="str">
            <v>From link 204 sites</v>
          </cell>
        </row>
        <row r="236">
          <cell r="A236" t="str">
            <v>63;24_DU6</v>
          </cell>
          <cell r="B236">
            <v>235</v>
          </cell>
          <cell r="C236">
            <v>220</v>
          </cell>
          <cell r="D236" t="str">
            <v>DU 6</v>
          </cell>
          <cell r="E236" t="str">
            <v xml:space="preserve">S: 13EHC-63x2-1.2HP NP ; Ant Dual Polarized  </v>
          </cell>
          <cell r="F236" t="str">
            <v>Menara Peninsula (non-200)</v>
          </cell>
          <cell r="G236" t="str">
            <v>S06°11'24.8</v>
          </cell>
          <cell r="H236" t="str">
            <v>106°47'51.7</v>
          </cell>
          <cell r="I236" t="str">
            <v>Site-00580</v>
          </cell>
          <cell r="J236" t="str">
            <v>S06°11'56.4</v>
          </cell>
          <cell r="K236" t="str">
            <v>106°48'07.3</v>
          </cell>
          <cell r="L236" t="str">
            <v>&lt;None&gt;</v>
          </cell>
          <cell r="M236" t="str">
            <v>1.1 km]</v>
          </cell>
          <cell r="N236" t="str">
            <v>Untitled</v>
          </cell>
          <cell r="O236" t="str">
            <v>From link 204 sites</v>
          </cell>
        </row>
        <row r="237">
          <cell r="A237" t="str">
            <v>2;103-DU_6</v>
          </cell>
          <cell r="B237">
            <v>236</v>
          </cell>
          <cell r="C237">
            <v>205</v>
          </cell>
          <cell r="D237" t="str">
            <v>DU 6</v>
          </cell>
          <cell r="E237" t="str">
            <v>A: 23EHP-2x2-0.6HP NP TN; Upgradable to 4x2</v>
          </cell>
          <cell r="F237" t="str">
            <v>Plaza EX (non-200)</v>
          </cell>
          <cell r="G237" t="str">
            <v>S06°11'35.5</v>
          </cell>
          <cell r="H237" t="str">
            <v>106°49'18.9</v>
          </cell>
          <cell r="I237" t="str">
            <v>Site-00103</v>
          </cell>
          <cell r="J237" t="str">
            <v>S06°11'27.9</v>
          </cell>
          <cell r="K237" t="str">
            <v>106°49'09.3</v>
          </cell>
          <cell r="L237" t="str">
            <v>&lt;None&gt;</v>
          </cell>
          <cell r="M237" t="str">
            <v>0.4 km]</v>
          </cell>
          <cell r="N237" t="str">
            <v>Untitled</v>
          </cell>
          <cell r="O237" t="str">
            <v>From link 204 sites</v>
          </cell>
        </row>
        <row r="238">
          <cell r="A238" t="str">
            <v>10;6 DU-6</v>
          </cell>
          <cell r="B238">
            <v>237</v>
          </cell>
          <cell r="C238">
            <v>201</v>
          </cell>
          <cell r="D238" t="str">
            <v>DU 6</v>
          </cell>
          <cell r="E238" t="str">
            <v>O: 23EHP-16x2-0.6HP HS TN</v>
          </cell>
          <cell r="F238" t="str">
            <v>Site-00093</v>
          </cell>
          <cell r="G238" t="str">
            <v>S06°11'21.9</v>
          </cell>
          <cell r="H238" t="str">
            <v>106°47'57.9</v>
          </cell>
          <cell r="I238" t="str">
            <v>Site-01539 (Add 96)</v>
          </cell>
          <cell r="J238" t="str">
            <v>S06°11'11.2</v>
          </cell>
          <cell r="K238" t="str">
            <v>106°47'44.7</v>
          </cell>
          <cell r="L238" t="str">
            <v>&lt;None&gt;</v>
          </cell>
          <cell r="M238" t="str">
            <v>0.5 km]</v>
          </cell>
          <cell r="N238" t="str">
            <v>Untitled</v>
          </cell>
          <cell r="O238" t="str">
            <v>From link 204 sites</v>
          </cell>
        </row>
        <row r="239">
          <cell r="A239" t="str">
            <v>2;149-DU_6</v>
          </cell>
          <cell r="B239">
            <v>238</v>
          </cell>
          <cell r="C239">
            <v>206</v>
          </cell>
          <cell r="D239" t="str">
            <v>DU 6</v>
          </cell>
          <cell r="E239" t="str">
            <v>A: 23EHP-2x2-0.6HP NP TN; Upgradable to 4x2</v>
          </cell>
          <cell r="F239" t="str">
            <v>Site-00098</v>
          </cell>
          <cell r="G239" t="str">
            <v>S06°11'26.5</v>
          </cell>
          <cell r="H239" t="str">
            <v>106°48'27.1</v>
          </cell>
          <cell r="I239" t="str">
            <v>Site-00583 (Add 96)</v>
          </cell>
          <cell r="J239" t="str">
            <v>S06°11'11.2</v>
          </cell>
          <cell r="K239" t="str">
            <v>106°48'16.7</v>
          </cell>
          <cell r="L239" t="str">
            <v>&lt;None&gt;</v>
          </cell>
          <cell r="M239" t="str">
            <v>0.6 km]</v>
          </cell>
          <cell r="N239" t="str">
            <v>Untitled</v>
          </cell>
          <cell r="O239" t="str">
            <v>From link 204 sites</v>
          </cell>
        </row>
        <row r="240">
          <cell r="A240" t="str">
            <v>4;38-DU_6-DU_6</v>
          </cell>
          <cell r="B240">
            <v>239</v>
          </cell>
          <cell r="C240">
            <v>213</v>
          </cell>
          <cell r="D240" t="str">
            <v>DU 6</v>
          </cell>
          <cell r="E240" t="str">
            <v>G: 23EHP-4x2-0.6HP NP TN; Upgradable to 8x2</v>
          </cell>
          <cell r="F240" t="str">
            <v>Site-00099</v>
          </cell>
          <cell r="G240" t="str">
            <v>S06°11'39.5</v>
          </cell>
          <cell r="H240" t="str">
            <v>106°48'14.1</v>
          </cell>
          <cell r="I240" t="str">
            <v>Site-01175</v>
          </cell>
          <cell r="J240" t="str">
            <v>S06°11'42.1</v>
          </cell>
          <cell r="K240" t="str">
            <v>106°47'52.8</v>
          </cell>
          <cell r="L240" t="str">
            <v>&lt;None&gt;</v>
          </cell>
          <cell r="M240" t="str">
            <v>0.7 km]</v>
          </cell>
          <cell r="N240" t="str">
            <v>Untitled</v>
          </cell>
          <cell r="O240" t="str">
            <v>From link 204 sites</v>
          </cell>
        </row>
        <row r="241">
          <cell r="A241" t="str">
            <v>6;17-DU_6</v>
          </cell>
          <cell r="B241">
            <v>240</v>
          </cell>
          <cell r="C241">
            <v>216</v>
          </cell>
          <cell r="D241" t="str">
            <v>DU 6</v>
          </cell>
          <cell r="E241" t="str">
            <v>L: 15EHP-8x2-0.6HP HS TN; Upgradable to 16x2</v>
          </cell>
          <cell r="F241" t="str">
            <v>Site-00105</v>
          </cell>
          <cell r="G241" t="str">
            <v>S06°11'50.6</v>
          </cell>
          <cell r="H241" t="str">
            <v>106°48'31.2</v>
          </cell>
          <cell r="I241" t="str">
            <v>Ascott Apt (non-200)</v>
          </cell>
          <cell r="J241" t="str">
            <v>S06°11'40.6</v>
          </cell>
          <cell r="K241" t="str">
            <v>106°49'09.7</v>
          </cell>
          <cell r="L241" t="str">
            <v>&lt;None&gt;</v>
          </cell>
          <cell r="M241" t="str">
            <v>1.2 km]</v>
          </cell>
          <cell r="N241" t="str">
            <v>Untitled</v>
          </cell>
          <cell r="O241" t="str">
            <v>From link 204 sites</v>
          </cell>
        </row>
        <row r="242">
          <cell r="A242" t="str">
            <v>63;53-DU_6</v>
          </cell>
          <cell r="B242">
            <v>241</v>
          </cell>
          <cell r="C242">
            <v>221</v>
          </cell>
          <cell r="D242" t="str">
            <v>DU 6</v>
          </cell>
          <cell r="E242" t="str">
            <v xml:space="preserve">S: 13EHC-63x2-1.2HP NP ; Ant Dual Polarized  </v>
          </cell>
          <cell r="F242" t="str">
            <v>Site-00105</v>
          </cell>
          <cell r="G242" t="str">
            <v>S06°11'50.6</v>
          </cell>
          <cell r="H242" t="str">
            <v>106°48'31.2</v>
          </cell>
          <cell r="I242" t="str">
            <v>Menara Peninsula (non-200)</v>
          </cell>
          <cell r="J242" t="str">
            <v>S06°11'24.8</v>
          </cell>
          <cell r="K242" t="str">
            <v>106°47'51.7</v>
          </cell>
          <cell r="L242" t="str">
            <v>&lt;None&gt;</v>
          </cell>
          <cell r="M242" t="str">
            <v>1.4 km]</v>
          </cell>
          <cell r="N242" t="str">
            <v>Untitled</v>
          </cell>
          <cell r="O242" t="str">
            <v>From link 204 sites</v>
          </cell>
        </row>
        <row r="243">
          <cell r="A243" t="str">
            <v>10;15-DU_6</v>
          </cell>
          <cell r="B243">
            <v>242</v>
          </cell>
          <cell r="C243">
            <v>203</v>
          </cell>
          <cell r="D243" t="str">
            <v>DU 6</v>
          </cell>
          <cell r="E243" t="str">
            <v>O: 23EHP-16x2-0.6HP HS TN</v>
          </cell>
          <cell r="F243" t="str">
            <v>Site-00111</v>
          </cell>
          <cell r="G243" t="str">
            <v>S06°12'00.0</v>
          </cell>
          <cell r="H243" t="str">
            <v>106°48'52.6</v>
          </cell>
          <cell r="I243" t="str">
            <v>Site-00105</v>
          </cell>
          <cell r="J243" t="str">
            <v>S06°11'50.6</v>
          </cell>
          <cell r="K243" t="str">
            <v>106°48'31.2</v>
          </cell>
          <cell r="L243" t="str">
            <v>&lt;None&gt;</v>
          </cell>
          <cell r="M243" t="str">
            <v>0.7 km]</v>
          </cell>
          <cell r="N243" t="str">
            <v>Untitled</v>
          </cell>
          <cell r="O243" t="str">
            <v>From link 204 sites</v>
          </cell>
        </row>
        <row r="244">
          <cell r="A244" t="str">
            <v>4;33-DU_6</v>
          </cell>
          <cell r="B244">
            <v>243</v>
          </cell>
          <cell r="C244">
            <v>212</v>
          </cell>
          <cell r="D244" t="str">
            <v>DU 6</v>
          </cell>
          <cell r="E244" t="str">
            <v>G: 23EHP-4x2-0.6HP NP TN; Upgradable to 8x2</v>
          </cell>
          <cell r="F244" t="str">
            <v>Site-00111</v>
          </cell>
          <cell r="G244" t="str">
            <v>S06°12'00.0</v>
          </cell>
          <cell r="H244" t="str">
            <v>106°48'52.6</v>
          </cell>
          <cell r="I244" t="str">
            <v>Site-00110</v>
          </cell>
          <cell r="J244" t="str">
            <v>S06°11'47.3</v>
          </cell>
          <cell r="K244" t="str">
            <v>106°49'07.4</v>
          </cell>
          <cell r="L244" t="str">
            <v>&lt;None&gt;</v>
          </cell>
          <cell r="M244" t="str">
            <v>0.6 km]</v>
          </cell>
          <cell r="N244" t="str">
            <v>Untitled</v>
          </cell>
          <cell r="O244" t="str">
            <v>From link 204 sites</v>
          </cell>
        </row>
        <row r="245">
          <cell r="A245" t="str">
            <v>2;97-DU_6</v>
          </cell>
          <cell r="B245">
            <v>244</v>
          </cell>
          <cell r="C245">
            <v>209</v>
          </cell>
          <cell r="D245" t="str">
            <v>DU 6</v>
          </cell>
          <cell r="E245" t="str">
            <v>A: 23EHP-2x2-0.6HP NP TN; Upgradable to 4x2</v>
          </cell>
          <cell r="F245" t="str">
            <v>Site-00112</v>
          </cell>
          <cell r="G245" t="str">
            <v>S06°12'04.9</v>
          </cell>
          <cell r="H245" t="str">
            <v>106°48'23.5</v>
          </cell>
          <cell r="I245" t="str">
            <v>Site-01541</v>
          </cell>
          <cell r="J245" t="str">
            <v>S06°12'24.1</v>
          </cell>
          <cell r="K245" t="str">
            <v>106°48'19.2</v>
          </cell>
          <cell r="L245" t="str">
            <v>&lt;None&gt;</v>
          </cell>
          <cell r="M245" t="str">
            <v>0.6 km]</v>
          </cell>
          <cell r="N245" t="str">
            <v>Untitled</v>
          </cell>
          <cell r="O245" t="str">
            <v>From link 204 sites</v>
          </cell>
        </row>
        <row r="246">
          <cell r="A246" t="str">
            <v>4;39-DU_6</v>
          </cell>
          <cell r="B246">
            <v>245</v>
          </cell>
          <cell r="C246">
            <v>214</v>
          </cell>
          <cell r="D246" t="str">
            <v>DU 6</v>
          </cell>
          <cell r="E246" t="str">
            <v>G: 23EHP-4x2-0.6HP NP TN; Upgradable to 8x2</v>
          </cell>
          <cell r="F246" t="str">
            <v>Site-00112</v>
          </cell>
          <cell r="G246" t="str">
            <v>S06°12'04.9</v>
          </cell>
          <cell r="H246" t="str">
            <v>106°48'23.5</v>
          </cell>
          <cell r="I246" t="str">
            <v>Site-00099</v>
          </cell>
          <cell r="J246" t="str">
            <v>S06°11'39.5</v>
          </cell>
          <cell r="K246" t="str">
            <v>106°48'14.1</v>
          </cell>
          <cell r="L246" t="str">
            <v>&lt;None&gt;</v>
          </cell>
          <cell r="M246" t="str">
            <v>0.8 km]</v>
          </cell>
          <cell r="N246" t="str">
            <v>Untitled</v>
          </cell>
          <cell r="O246" t="str">
            <v>From link 204 sites</v>
          </cell>
        </row>
        <row r="247">
          <cell r="A247" t="str">
            <v>10;14-DU_6</v>
          </cell>
          <cell r="B247">
            <v>246</v>
          </cell>
          <cell r="C247">
            <v>202</v>
          </cell>
          <cell r="D247" t="str">
            <v>DU 6</v>
          </cell>
          <cell r="E247" t="str">
            <v>O: 23EHP-16x2-0.6HP HS TN</v>
          </cell>
          <cell r="F247" t="str">
            <v>Site-00118</v>
          </cell>
          <cell r="G247" t="str">
            <v>S06°12'31.1</v>
          </cell>
          <cell r="H247" t="str">
            <v>106°48'40.3</v>
          </cell>
          <cell r="I247" t="str">
            <v>Site-00581</v>
          </cell>
          <cell r="J247" t="str">
            <v>S06°12'14.2</v>
          </cell>
          <cell r="K247" t="str">
            <v>106°48'40.6</v>
          </cell>
          <cell r="L247" t="str">
            <v>&lt;None&gt;</v>
          </cell>
          <cell r="M247" t="str">
            <v>0.5 km]</v>
          </cell>
          <cell r="N247" t="str">
            <v>Untitled</v>
          </cell>
          <cell r="O247" t="str">
            <v>From link 204 sites</v>
          </cell>
        </row>
        <row r="248">
          <cell r="A248" t="str">
            <v>4;31-DU_6</v>
          </cell>
          <cell r="B248">
            <v>247</v>
          </cell>
          <cell r="C248">
            <v>211</v>
          </cell>
          <cell r="D248" t="str">
            <v>DU 6</v>
          </cell>
          <cell r="E248" t="str">
            <v>G: 23EHP-4x2-0.6HP NP TN; Upgradable to 8x2</v>
          </cell>
          <cell r="F248" t="str">
            <v>Site-00544</v>
          </cell>
          <cell r="G248" t="str">
            <v>S06°12'40.5</v>
          </cell>
          <cell r="H248" t="str">
            <v>106°48'58.5</v>
          </cell>
          <cell r="I248" t="str">
            <v>Site-00118</v>
          </cell>
          <cell r="J248" t="str">
            <v>S06°12'31.1</v>
          </cell>
          <cell r="K248" t="str">
            <v>106°48'40.3</v>
          </cell>
          <cell r="L248" t="str">
            <v>&lt;None&gt;</v>
          </cell>
          <cell r="M248" t="str">
            <v>0.6 km]</v>
          </cell>
          <cell r="N248" t="str">
            <v>Untitled</v>
          </cell>
          <cell r="O248" t="str">
            <v>From link 204 sites</v>
          </cell>
        </row>
        <row r="249">
          <cell r="A249" t="str">
            <v>2;57-DU_6</v>
          </cell>
          <cell r="B249">
            <v>248</v>
          </cell>
          <cell r="C249">
            <v>207</v>
          </cell>
          <cell r="D249" t="str">
            <v>DU 6</v>
          </cell>
          <cell r="E249" t="str">
            <v>A: 23EHP-2x2-0.6HP NP TN; Upgradable to 4x2</v>
          </cell>
          <cell r="F249" t="str">
            <v>Site-00553 (non-200)</v>
          </cell>
          <cell r="G249" t="str">
            <v>S06°12'49.9</v>
          </cell>
          <cell r="H249" t="str">
            <v>106°47'59.0</v>
          </cell>
          <cell r="I249" t="str">
            <v>Site-00119</v>
          </cell>
          <cell r="J249" t="str">
            <v>S06°12'43.2</v>
          </cell>
          <cell r="K249" t="str">
            <v>106°48'21.9</v>
          </cell>
          <cell r="L249" t="str">
            <v>&lt;None&gt;</v>
          </cell>
          <cell r="M249" t="str">
            <v>0.7 km]</v>
          </cell>
          <cell r="N249" t="str">
            <v>Untitled</v>
          </cell>
          <cell r="O249" t="str">
            <v>From link 204 sites</v>
          </cell>
        </row>
        <row r="250">
          <cell r="A250" t="str">
            <v>10;18-DU_6</v>
          </cell>
          <cell r="B250">
            <v>249</v>
          </cell>
          <cell r="C250">
            <v>204</v>
          </cell>
          <cell r="D250" t="str">
            <v>DU 6</v>
          </cell>
          <cell r="E250" t="str">
            <v>O: 23EHP-16x2-0.6HP HS TN</v>
          </cell>
          <cell r="F250" t="str">
            <v>Site-00580</v>
          </cell>
          <cell r="G250" t="str">
            <v>S06°11'56.4</v>
          </cell>
          <cell r="H250" t="str">
            <v>106°48'07.3</v>
          </cell>
          <cell r="I250" t="str">
            <v>Site-00099</v>
          </cell>
          <cell r="J250" t="str">
            <v>S06°11'39.5</v>
          </cell>
          <cell r="K250" t="str">
            <v>106°48'14.1</v>
          </cell>
          <cell r="L250" t="str">
            <v>&lt;None&gt;</v>
          </cell>
          <cell r="M250" t="str">
            <v>0.6 km]</v>
          </cell>
          <cell r="N250" t="str">
            <v>Untitled</v>
          </cell>
          <cell r="O250" t="str">
            <v>From link 204 sites</v>
          </cell>
        </row>
        <row r="251">
          <cell r="A251" t="str">
            <v>63;22-DU_6</v>
          </cell>
          <cell r="B251">
            <v>250</v>
          </cell>
          <cell r="C251">
            <v>218</v>
          </cell>
          <cell r="D251" t="str">
            <v>DU 6</v>
          </cell>
          <cell r="E251" t="str">
            <v xml:space="preserve">S: 13EHC-63x2-1.2HP NP ; Ant Dual Polarized  </v>
          </cell>
          <cell r="F251" t="str">
            <v>Site-00581</v>
          </cell>
          <cell r="G251" t="str">
            <v>S06°12'14.2</v>
          </cell>
          <cell r="H251" t="str">
            <v>106°48'40.6</v>
          </cell>
          <cell r="I251" t="str">
            <v>Site-00580</v>
          </cell>
          <cell r="J251" t="str">
            <v>S06°11'56.4</v>
          </cell>
          <cell r="K251" t="str">
            <v>106°48'07.3</v>
          </cell>
          <cell r="L251" t="str">
            <v>&lt;None&gt;</v>
          </cell>
          <cell r="M251" t="str">
            <v>1.2 km]</v>
          </cell>
          <cell r="N251" t="str">
            <v>Untitled</v>
          </cell>
          <cell r="O251" t="str">
            <v>From link 204 sites</v>
          </cell>
        </row>
        <row r="252">
          <cell r="A252" t="str">
            <v>63;23-DU_6</v>
          </cell>
          <cell r="B252">
            <v>251</v>
          </cell>
          <cell r="C252">
            <v>219</v>
          </cell>
          <cell r="D252" t="str">
            <v>DU 6</v>
          </cell>
          <cell r="E252" t="str">
            <v xml:space="preserve">R: 13EHC-63x2-0.6HP NP; Ant Dual Polarized </v>
          </cell>
          <cell r="F252" t="str">
            <v>Site-00581</v>
          </cell>
          <cell r="G252" t="str">
            <v>S06°12'14.2</v>
          </cell>
          <cell r="H252" t="str">
            <v>106°48'40.6</v>
          </cell>
          <cell r="I252" t="str">
            <v>Site-00105</v>
          </cell>
          <cell r="J252" t="str">
            <v>S06°11'50.6</v>
          </cell>
          <cell r="K252" t="str">
            <v>106°48'31.2</v>
          </cell>
          <cell r="L252" t="str">
            <v>&lt;None&gt;</v>
          </cell>
          <cell r="M252" t="str">
            <v>0.8 km]</v>
          </cell>
          <cell r="N252" t="str">
            <v>Untitled</v>
          </cell>
          <cell r="O252" t="str">
            <v>From link 204 sites</v>
          </cell>
        </row>
        <row r="253">
          <cell r="A253" t="str">
            <v>4;30-DU_6</v>
          </cell>
          <cell r="B253">
            <v>252</v>
          </cell>
          <cell r="C253">
            <v>210</v>
          </cell>
          <cell r="D253" t="str">
            <v>DU 6</v>
          </cell>
          <cell r="E253" t="str">
            <v>G: 23EHP-4x2-0.6HP NP TN; Upgradable to 8x2</v>
          </cell>
          <cell r="F253" t="str">
            <v>Site-00582</v>
          </cell>
          <cell r="G253" t="str">
            <v>S06°12'47.1</v>
          </cell>
          <cell r="H253" t="str">
            <v>106°48'40.3</v>
          </cell>
          <cell r="I253" t="str">
            <v>Site-00118</v>
          </cell>
          <cell r="J253" t="str">
            <v>S06°12'31.1</v>
          </cell>
          <cell r="K253" t="str">
            <v>106°48'40.3</v>
          </cell>
          <cell r="L253" t="str">
            <v>&lt;None&gt;</v>
          </cell>
          <cell r="M253" t="str">
            <v>0.5 km]</v>
          </cell>
          <cell r="N253" t="str">
            <v>Untitled</v>
          </cell>
          <cell r="O253" t="str">
            <v>From link 204 sites</v>
          </cell>
        </row>
        <row r="254">
          <cell r="A254" t="str">
            <v>2;122-DU7a</v>
          </cell>
          <cell r="B254">
            <v>253</v>
          </cell>
          <cell r="C254">
            <v>1539</v>
          </cell>
          <cell r="D254" t="str">
            <v>DU 7a</v>
          </cell>
          <cell r="E254" t="str">
            <v>A: 23EHP-2x2-0.6HP NP TN; Upgradable to 4x2</v>
          </cell>
          <cell r="F254" t="str">
            <v>Mall Ciputra</v>
          </cell>
          <cell r="G254" t="str">
            <v>S06°10'02.8</v>
          </cell>
          <cell r="H254" t="str">
            <v>106°47'14.7</v>
          </cell>
          <cell r="I254" t="str">
            <v>Hotel Ciputra (Inb 28)</v>
          </cell>
          <cell r="J254" t="str">
            <v>S06°10'07.0</v>
          </cell>
          <cell r="K254" t="str">
            <v>106°47'14.7</v>
          </cell>
          <cell r="L254" t="str">
            <v>&lt;None&gt;</v>
          </cell>
          <cell r="M254" t="str">
            <v>0.1 km]</v>
          </cell>
          <cell r="N254" t="str">
            <v>Untitled</v>
          </cell>
          <cell r="O254" t="str">
            <v>From link all</v>
          </cell>
        </row>
        <row r="255">
          <cell r="A255" t="str">
            <v>2;48-DU7a</v>
          </cell>
          <cell r="B255">
            <v>254</v>
          </cell>
          <cell r="C255">
            <v>1540</v>
          </cell>
          <cell r="D255" t="str">
            <v>DU 7a</v>
          </cell>
          <cell r="E255" t="str">
            <v>A: 23EHP-2x2-0.6HP NP TN; Upgradable to 4x2</v>
          </cell>
          <cell r="F255" t="str">
            <v>Roxy Square</v>
          </cell>
          <cell r="G255" t="str">
            <v>S06°10'00.5</v>
          </cell>
          <cell r="H255" t="str">
            <v>106°47'55.4</v>
          </cell>
          <cell r="I255" t="str">
            <v>Site-00577</v>
          </cell>
          <cell r="J255" t="str">
            <v>S06°09'58.8</v>
          </cell>
          <cell r="K255" t="str">
            <v>106°47'44.2</v>
          </cell>
          <cell r="L255" t="str">
            <v>&lt;None&gt;</v>
          </cell>
          <cell r="M255" t="str">
            <v>0.3 km]</v>
          </cell>
          <cell r="N255" t="str">
            <v>Untitled</v>
          </cell>
          <cell r="O255" t="str">
            <v>From link all</v>
          </cell>
        </row>
        <row r="256">
          <cell r="A256" t="str">
            <v>10;24-DU7a</v>
          </cell>
          <cell r="B256">
            <v>255</v>
          </cell>
          <cell r="C256">
            <v>223</v>
          </cell>
          <cell r="D256" t="str">
            <v>DU 7a</v>
          </cell>
          <cell r="E256" t="str">
            <v>O: 23EHP-16x2-0.6HP HS TN</v>
          </cell>
          <cell r="F256" t="str">
            <v>Site-00062</v>
          </cell>
          <cell r="G256" t="str">
            <v>S06°09'59.2</v>
          </cell>
          <cell r="H256" t="str">
            <v>106°47'58.6</v>
          </cell>
          <cell r="I256" t="str">
            <v>Site-00073</v>
          </cell>
          <cell r="J256" t="str">
            <v>S06°10'16.6</v>
          </cell>
          <cell r="K256" t="str">
            <v>106°47'50.1</v>
          </cell>
          <cell r="L256" t="str">
            <v>&lt;None&gt;</v>
          </cell>
          <cell r="M256" t="str">
            <v>0.6 km]</v>
          </cell>
          <cell r="N256" t="str">
            <v>Untitled</v>
          </cell>
          <cell r="O256" t="str">
            <v>From link 204 sites</v>
          </cell>
        </row>
        <row r="257">
          <cell r="A257" t="str">
            <v>4;48-DU7a</v>
          </cell>
          <cell r="B257">
            <v>256</v>
          </cell>
          <cell r="C257">
            <v>234</v>
          </cell>
          <cell r="D257" t="str">
            <v>DU 7a</v>
          </cell>
          <cell r="E257" t="str">
            <v>G: 23EHP-4x2-0.6HP NP TN; Upgradable to 8x2</v>
          </cell>
          <cell r="F257" t="str">
            <v>Site-00062</v>
          </cell>
          <cell r="G257" t="str">
            <v>S06°09'59.2</v>
          </cell>
          <cell r="H257" t="str">
            <v>106°47'58.6</v>
          </cell>
          <cell r="I257" t="str">
            <v>Site-00577</v>
          </cell>
          <cell r="J257" t="str">
            <v>S06°09'58.8</v>
          </cell>
          <cell r="K257" t="str">
            <v>106°47'44.2</v>
          </cell>
          <cell r="L257" t="str">
            <v>&lt;None&gt;</v>
          </cell>
          <cell r="M257" t="str">
            <v>0.4 km]</v>
          </cell>
          <cell r="N257" t="str">
            <v>Untitled</v>
          </cell>
          <cell r="O257" t="str">
            <v>From link 204 sites</v>
          </cell>
        </row>
        <row r="258">
          <cell r="A258" t="str">
            <v>2;21-DU7a</v>
          </cell>
          <cell r="B258">
            <v>257</v>
          </cell>
          <cell r="C258">
            <v>230</v>
          </cell>
          <cell r="D258" t="str">
            <v>DU 7a</v>
          </cell>
          <cell r="E258" t="str">
            <v>A: 23EHP-2x2-0.6HP NP TN; Upgradable to 4x2</v>
          </cell>
          <cell r="F258" t="str">
            <v>Site-00064</v>
          </cell>
          <cell r="G258" t="str">
            <v>S06°10'22.8</v>
          </cell>
          <cell r="H258" t="str">
            <v>106°46'56.5</v>
          </cell>
          <cell r="I258" t="str">
            <v>Site-00988 (Add 96)</v>
          </cell>
          <cell r="J258" t="str">
            <v>S06°10'20.0</v>
          </cell>
          <cell r="K258" t="str">
            <v>106°46'31.3</v>
          </cell>
          <cell r="L258" t="str">
            <v>&lt;None&gt;</v>
          </cell>
          <cell r="M258" t="str">
            <v>0.8 km]</v>
          </cell>
          <cell r="N258" t="str">
            <v>Untitled</v>
          </cell>
          <cell r="O258" t="str">
            <v>From link 204 sites</v>
          </cell>
        </row>
        <row r="259">
          <cell r="A259" t="str">
            <v>2;119-DU7a</v>
          </cell>
          <cell r="B259">
            <v>258</v>
          </cell>
          <cell r="C259">
            <v>228</v>
          </cell>
          <cell r="D259" t="str">
            <v>DU 7a</v>
          </cell>
          <cell r="E259" t="str">
            <v>A: 23EHP-2x2-0.6HP NP TN; Upgradable to 4x2</v>
          </cell>
          <cell r="F259" t="str">
            <v>Site-00072</v>
          </cell>
          <cell r="G259" t="str">
            <v>S06°10'20.3</v>
          </cell>
          <cell r="H259" t="str">
            <v>106°47'27.9</v>
          </cell>
          <cell r="I259" t="str">
            <v>Site-00081</v>
          </cell>
          <cell r="J259" t="str">
            <v>S06°10'44.1</v>
          </cell>
          <cell r="K259" t="str">
            <v>106°47'16.5</v>
          </cell>
          <cell r="L259" t="str">
            <v>&lt;None&gt;</v>
          </cell>
          <cell r="M259" t="str">
            <v>0.8 km]</v>
          </cell>
          <cell r="N259" t="str">
            <v>Untitled</v>
          </cell>
          <cell r="O259" t="str">
            <v>From link 204 sites</v>
          </cell>
        </row>
        <row r="260">
          <cell r="A260" t="str">
            <v>6;24 DU7a</v>
          </cell>
          <cell r="B260">
            <v>259</v>
          </cell>
          <cell r="C260">
            <v>237</v>
          </cell>
          <cell r="D260" t="str">
            <v>DU 7a</v>
          </cell>
          <cell r="E260" t="str">
            <v>L: 15EHP-8x2-0.6HP HS TN; Upgradable to 16x2</v>
          </cell>
          <cell r="F260" t="str">
            <v>Site-00072</v>
          </cell>
          <cell r="G260" t="str">
            <v>S06°10'20.3</v>
          </cell>
          <cell r="H260" t="str">
            <v>106°47'27.9</v>
          </cell>
          <cell r="I260" t="str">
            <v>Site-01093 (Add 96)</v>
          </cell>
          <cell r="J260" t="str">
            <v>S06°10'04.3</v>
          </cell>
          <cell r="K260" t="str">
            <v>106°47'15.0</v>
          </cell>
          <cell r="L260" t="str">
            <v>&lt;None&gt;</v>
          </cell>
          <cell r="M260" t="str">
            <v>0.6 km]</v>
          </cell>
          <cell r="N260" t="str">
            <v>Untitled</v>
          </cell>
          <cell r="O260" t="str">
            <v>From link 204 sites</v>
          </cell>
        </row>
        <row r="261">
          <cell r="A261" t="str">
            <v>63;32 DU7a</v>
          </cell>
          <cell r="B261">
            <v>260</v>
          </cell>
          <cell r="C261">
            <v>238</v>
          </cell>
          <cell r="D261" t="str">
            <v>DU 7a</v>
          </cell>
          <cell r="E261" t="str">
            <v xml:space="preserve">S: 13EHC-63x2-1.2HP NP ; Ant Dual Polarized  </v>
          </cell>
          <cell r="F261" t="str">
            <v>Site-00073</v>
          </cell>
          <cell r="G261" t="str">
            <v>S06°10'16.6</v>
          </cell>
          <cell r="H261" t="str">
            <v>106°47'50.1</v>
          </cell>
          <cell r="I261" t="str">
            <v>Site-00565</v>
          </cell>
          <cell r="J261" t="str">
            <v>S06°09'02.4</v>
          </cell>
          <cell r="K261" t="str">
            <v>106°47'54.8</v>
          </cell>
          <cell r="L261" t="str">
            <v>&lt;None&gt;</v>
          </cell>
          <cell r="M261" t="str">
            <v>2.3 km]</v>
          </cell>
          <cell r="N261" t="str">
            <v>Untitled</v>
          </cell>
          <cell r="O261" t="str">
            <v>From link 204 sites</v>
          </cell>
        </row>
        <row r="262">
          <cell r="A262" t="str">
            <v>63;33-DU-7a</v>
          </cell>
          <cell r="B262">
            <v>261</v>
          </cell>
          <cell r="C262">
            <v>239</v>
          </cell>
          <cell r="D262" t="str">
            <v>DU 7a</v>
          </cell>
          <cell r="E262" t="str">
            <v xml:space="preserve">S: 13EHC-63x2-1.2HP NP ; Ant Dual Polarized  </v>
          </cell>
          <cell r="F262" t="str">
            <v>Site-00073</v>
          </cell>
          <cell r="G262" t="str">
            <v>S06°10'16.6</v>
          </cell>
          <cell r="H262" t="str">
            <v>106°47'50.1</v>
          </cell>
          <cell r="I262" t="str">
            <v>Site-01093 (Add 96)</v>
          </cell>
          <cell r="J262" t="str">
            <v>S06°10'04.3</v>
          </cell>
          <cell r="K262" t="str">
            <v>106°47'15.0</v>
          </cell>
          <cell r="L262" t="str">
            <v>&lt;None&gt;</v>
          </cell>
          <cell r="M262" t="str">
            <v>1.1 km]</v>
          </cell>
          <cell r="N262" t="str">
            <v>Untitled</v>
          </cell>
          <cell r="O262" t="str">
            <v>From link 204 sites</v>
          </cell>
        </row>
        <row r="263">
          <cell r="A263" t="str">
            <v>6;23-DU7a</v>
          </cell>
          <cell r="B263">
            <v>262</v>
          </cell>
          <cell r="C263">
            <v>1550</v>
          </cell>
          <cell r="D263" t="str">
            <v>DU 7a</v>
          </cell>
          <cell r="E263" t="str">
            <v>L: 15EHP-8x2-0.6HP HS TN; Upgradable to 16x2</v>
          </cell>
          <cell r="F263" t="str">
            <v>Site-00073</v>
          </cell>
          <cell r="G263" t="str">
            <v>S06°10'16.6</v>
          </cell>
          <cell r="H263" t="str">
            <v>106°47'50.1</v>
          </cell>
          <cell r="I263" t="str">
            <v>Sucofindo</v>
          </cell>
          <cell r="J263" t="str">
            <v>S06°10'38.6</v>
          </cell>
          <cell r="K263" t="str">
            <v>106°47'43.3</v>
          </cell>
          <cell r="L263" t="str">
            <v>&lt;None&gt;</v>
          </cell>
          <cell r="M263" t="str">
            <v>0.7 km]</v>
          </cell>
          <cell r="N263" t="str">
            <v>Untitled</v>
          </cell>
          <cell r="O263" t="str">
            <v>From link all</v>
          </cell>
        </row>
        <row r="264">
          <cell r="A264" t="str">
            <v>2;112-DU7a</v>
          </cell>
          <cell r="B264">
            <v>263</v>
          </cell>
          <cell r="C264">
            <v>227</v>
          </cell>
          <cell r="D264" t="str">
            <v>DU 7a</v>
          </cell>
          <cell r="E264" t="str">
            <v>A: 23EHP-2x2-0.6HP NP TN; Upgradable to 4x2</v>
          </cell>
          <cell r="F264" t="str">
            <v>Site-00078</v>
          </cell>
          <cell r="G264" t="str">
            <v>S06°10'15.2</v>
          </cell>
          <cell r="H264" t="str">
            <v>106°48'40.1</v>
          </cell>
          <cell r="I264" t="str">
            <v>Site-00570</v>
          </cell>
          <cell r="J264" t="str">
            <v>S06°10'02.7</v>
          </cell>
          <cell r="K264" t="str">
            <v>106°48'45.2</v>
          </cell>
          <cell r="L264" t="str">
            <v>&lt;None&gt;</v>
          </cell>
          <cell r="M264" t="str">
            <v>0.4 km]</v>
          </cell>
          <cell r="N264" t="str">
            <v>Untitled</v>
          </cell>
          <cell r="O264" t="str">
            <v>From link 204 sites</v>
          </cell>
        </row>
        <row r="265">
          <cell r="A265" t="str">
            <v>2;111-DU7a</v>
          </cell>
          <cell r="B265">
            <v>264</v>
          </cell>
          <cell r="C265">
            <v>226</v>
          </cell>
          <cell r="D265" t="str">
            <v>DU 7a</v>
          </cell>
          <cell r="E265" t="str">
            <v>A: 23EHP-2x2-0.6HP NP TN; Upgradable to 4x2</v>
          </cell>
          <cell r="F265" t="str">
            <v>Site-00080</v>
          </cell>
          <cell r="G265" t="str">
            <v>S06°10'32.9</v>
          </cell>
          <cell r="H265" t="str">
            <v>106°48'09.7</v>
          </cell>
          <cell r="I265" t="str">
            <v>Site-00082</v>
          </cell>
          <cell r="J265" t="str">
            <v>S06°10'43.0</v>
          </cell>
          <cell r="K265" t="str">
            <v>106°47'53.1</v>
          </cell>
          <cell r="L265" t="str">
            <v>&lt;None&gt;</v>
          </cell>
          <cell r="M265" t="str">
            <v>0.6 km]</v>
          </cell>
          <cell r="N265" t="str">
            <v>Untitled</v>
          </cell>
          <cell r="O265" t="str">
            <v>From link 204 sites</v>
          </cell>
        </row>
        <row r="266">
          <cell r="A266" t="str">
            <v>2;22-DU7a</v>
          </cell>
          <cell r="B266">
            <v>265</v>
          </cell>
          <cell r="C266">
            <v>231</v>
          </cell>
          <cell r="D266" t="str">
            <v>DU 7a</v>
          </cell>
          <cell r="E266" t="str">
            <v>A: 23EHP-2x2-0.6HP NP TN; Upgradable to 4x2</v>
          </cell>
          <cell r="F266" t="str">
            <v>Site-00083</v>
          </cell>
          <cell r="G266" t="str">
            <v>S06°10'54.1</v>
          </cell>
          <cell r="H266" t="str">
            <v>106°46'58.1</v>
          </cell>
          <cell r="I266" t="str">
            <v>Site-00488</v>
          </cell>
          <cell r="J266" t="str">
            <v>S06°10'37.4</v>
          </cell>
          <cell r="K266" t="str">
            <v>106°46'59.4</v>
          </cell>
          <cell r="L266" t="str">
            <v>&lt;None&gt;</v>
          </cell>
          <cell r="M266" t="str">
            <v>0.5 km]</v>
          </cell>
          <cell r="N266" t="str">
            <v>Untitled</v>
          </cell>
          <cell r="O266" t="str">
            <v>From link 204 sites</v>
          </cell>
        </row>
        <row r="267">
          <cell r="A267" t="str">
            <v>4;10-DU7a</v>
          </cell>
          <cell r="B267">
            <v>266</v>
          </cell>
          <cell r="C267">
            <v>232</v>
          </cell>
          <cell r="D267" t="str">
            <v>DU 7a</v>
          </cell>
          <cell r="E267" t="str">
            <v>G: 23EHP-4x2-0.6HP NP TN; Upgradable to 8x2</v>
          </cell>
          <cell r="F267" t="str">
            <v>Site-00083</v>
          </cell>
          <cell r="G267" t="str">
            <v>S06°10'54.1</v>
          </cell>
          <cell r="H267" t="str">
            <v>106°46'58.1</v>
          </cell>
          <cell r="I267" t="str">
            <v>Site-01097 (Add 96)</v>
          </cell>
          <cell r="J267" t="str">
            <v>S06°11'24.0</v>
          </cell>
          <cell r="K267" t="str">
            <v>106°47'02.5</v>
          </cell>
          <cell r="L267" t="str">
            <v>&lt;None&gt;</v>
          </cell>
          <cell r="M267" t="str">
            <v>0.9 km]</v>
          </cell>
          <cell r="N267" t="str">
            <v>Untitled</v>
          </cell>
          <cell r="O267" t="str">
            <v>From link 204 sites</v>
          </cell>
        </row>
        <row r="268">
          <cell r="A268" t="str">
            <v>10;23-DU7a</v>
          </cell>
          <cell r="B268">
            <v>267</v>
          </cell>
          <cell r="C268">
            <v>222</v>
          </cell>
          <cell r="D268" t="str">
            <v>DU 7a</v>
          </cell>
          <cell r="E268" t="str">
            <v>O: 23EHP-16x2-0.6HP HS TN</v>
          </cell>
          <cell r="F268" t="str">
            <v>Site-00435</v>
          </cell>
          <cell r="G268" t="str">
            <v>S06°10'21.8</v>
          </cell>
          <cell r="H268" t="str">
            <v>106°48'25.5</v>
          </cell>
          <cell r="I268" t="str">
            <v>Site-00070</v>
          </cell>
          <cell r="J268" t="str">
            <v>S06°09'54.7</v>
          </cell>
          <cell r="K268" t="str">
            <v>106°48'29.9</v>
          </cell>
          <cell r="L268" t="str">
            <v>&lt;None&gt;</v>
          </cell>
          <cell r="M268" t="str">
            <v>0.8 km]</v>
          </cell>
          <cell r="N268" t="str">
            <v>Untitled</v>
          </cell>
          <cell r="O268" t="str">
            <v>From link 204 sites</v>
          </cell>
        </row>
        <row r="269">
          <cell r="A269" t="str">
            <v>4;46-DU7a</v>
          </cell>
          <cell r="B269">
            <v>268</v>
          </cell>
          <cell r="C269">
            <v>233</v>
          </cell>
          <cell r="D269" t="str">
            <v>DU 7a</v>
          </cell>
          <cell r="E269" t="str">
            <v>G: 23EHP-4x2-0.6HP NP TN; Upgradable to 8x2</v>
          </cell>
          <cell r="F269" t="str">
            <v>Site-00435</v>
          </cell>
          <cell r="G269" t="str">
            <v>S06°10'21.8</v>
          </cell>
          <cell r="H269" t="str">
            <v>106°48'25.5</v>
          </cell>
          <cell r="I269" t="str">
            <v>Site-00080</v>
          </cell>
          <cell r="J269" t="str">
            <v>S06°10'32.9</v>
          </cell>
          <cell r="K269" t="str">
            <v>106°48'09.7</v>
          </cell>
          <cell r="L269" t="str">
            <v>&lt;None&gt;</v>
          </cell>
          <cell r="M269" t="str">
            <v>0.6 km]</v>
          </cell>
          <cell r="N269" t="str">
            <v>Untitled</v>
          </cell>
          <cell r="O269" t="str">
            <v>From link 204 sites</v>
          </cell>
        </row>
        <row r="270">
          <cell r="A270" t="str">
            <v>2;109-DU7a</v>
          </cell>
          <cell r="B270">
            <v>269</v>
          </cell>
          <cell r="C270">
            <v>225</v>
          </cell>
          <cell r="D270" t="str">
            <v>DU 7a</v>
          </cell>
          <cell r="E270" t="str">
            <v>A: 23EHP-2x2-0.6HP NP TN; Upgradable to 4x2</v>
          </cell>
          <cell r="F270" t="str">
            <v>Site-00489 (Add 96)</v>
          </cell>
          <cell r="G270" t="str">
            <v>S06°10'27.1</v>
          </cell>
          <cell r="H270" t="str">
            <v>106°48'56.0</v>
          </cell>
          <cell r="I270" t="str">
            <v>Site-00087</v>
          </cell>
          <cell r="J270" t="str">
            <v>S06°10'12.0</v>
          </cell>
          <cell r="K270" t="str">
            <v>106°49'01.3</v>
          </cell>
          <cell r="L270" t="str">
            <v>&lt;None&gt;</v>
          </cell>
          <cell r="M270" t="str">
            <v>0.5 km]</v>
          </cell>
          <cell r="N270" t="str">
            <v>Untitled</v>
          </cell>
          <cell r="O270" t="str">
            <v>From link 204 sites</v>
          </cell>
        </row>
        <row r="271">
          <cell r="A271" t="str">
            <v>63;35-DU7a</v>
          </cell>
          <cell r="B271">
            <v>270</v>
          </cell>
          <cell r="C271">
            <v>241</v>
          </cell>
          <cell r="D271" t="str">
            <v>DU 7a</v>
          </cell>
          <cell r="E271" t="str">
            <v xml:space="preserve">T: 7EHC-63x2-0.6HP NP; Ant Dual Polarized </v>
          </cell>
          <cell r="F271" t="str">
            <v>Site-00565</v>
          </cell>
          <cell r="G271" t="str">
            <v>S06°09'02.4</v>
          </cell>
          <cell r="H271" t="str">
            <v>106°47'54.8</v>
          </cell>
          <cell r="I271" t="str">
            <v>Pluit Mega Mall B11</v>
          </cell>
          <cell r="J271" t="str">
            <v>S06°06'58.7</v>
          </cell>
          <cell r="K271" t="str">
            <v>106°47'19.7</v>
          </cell>
          <cell r="L271" t="str">
            <v>&lt;None&gt;</v>
          </cell>
          <cell r="M271" t="str">
            <v>4.0 km]</v>
          </cell>
          <cell r="N271" t="str">
            <v>Untitled</v>
          </cell>
          <cell r="O271" t="str">
            <v>From link 204 sites</v>
          </cell>
        </row>
        <row r="272">
          <cell r="A272" t="str">
            <v>4;56-DU7a</v>
          </cell>
          <cell r="B272">
            <v>271</v>
          </cell>
          <cell r="C272">
            <v>235</v>
          </cell>
          <cell r="D272" t="str">
            <v>DU 7a</v>
          </cell>
          <cell r="E272" t="str">
            <v>G: 23EHP-4x2-0.6HP NP TN; Upgradable to 8x2</v>
          </cell>
          <cell r="F272" t="str">
            <v>Site-00569</v>
          </cell>
          <cell r="G272" t="str">
            <v>S06°10'08.9</v>
          </cell>
          <cell r="H272" t="str">
            <v>106°48'14.6</v>
          </cell>
          <cell r="I272" t="str">
            <v>Site-00062</v>
          </cell>
          <cell r="J272" t="str">
            <v>S06°09'59.2</v>
          </cell>
          <cell r="K272" t="str">
            <v>106°47'58.6</v>
          </cell>
          <cell r="L272" t="str">
            <v>&lt;None&gt;</v>
          </cell>
          <cell r="M272" t="str">
            <v>0.6 km]</v>
          </cell>
          <cell r="N272" t="str">
            <v>Untitled</v>
          </cell>
          <cell r="O272" t="str">
            <v>From link 204 sites</v>
          </cell>
        </row>
        <row r="273">
          <cell r="A273" t="str">
            <v>2;114-DU7a</v>
          </cell>
          <cell r="B273">
            <v>272</v>
          </cell>
          <cell r="C273">
            <v>1532</v>
          </cell>
          <cell r="D273" t="str">
            <v>DU 7a</v>
          </cell>
          <cell r="E273" t="str">
            <v>A: 23EHP-2x2-0.6HP NP TN; Upgradable to 4x2</v>
          </cell>
          <cell r="F273" t="str">
            <v>Site-00569</v>
          </cell>
          <cell r="G273" t="str">
            <v>S06°10'08.9</v>
          </cell>
          <cell r="H273" t="str">
            <v>106°48'14.6</v>
          </cell>
          <cell r="I273" t="str">
            <v>ITC Roxy (Inb 28)</v>
          </cell>
          <cell r="J273" t="str">
            <v>S06°09'59.1</v>
          </cell>
          <cell r="K273" t="str">
            <v>106°48'08.0</v>
          </cell>
          <cell r="L273" t="str">
            <v>&lt;None&gt;</v>
          </cell>
          <cell r="M273" t="str">
            <v>0.4 km]</v>
          </cell>
          <cell r="N273" t="str">
            <v>Untitled</v>
          </cell>
          <cell r="O273" t="str">
            <v>From link all</v>
          </cell>
        </row>
        <row r="274">
          <cell r="A274" t="str">
            <v>6;22-DU7a</v>
          </cell>
          <cell r="B274">
            <v>273</v>
          </cell>
          <cell r="C274">
            <v>236</v>
          </cell>
          <cell r="D274" t="str">
            <v>DU 7a</v>
          </cell>
          <cell r="E274" t="str">
            <v>L: 15EHP-8x2-0.6HP HS TN; Upgradable to 16x2</v>
          </cell>
          <cell r="F274" t="str">
            <v>Site-00570</v>
          </cell>
          <cell r="G274" t="str">
            <v>S06°10'02.7</v>
          </cell>
          <cell r="H274" t="str">
            <v>106°48'45.2</v>
          </cell>
          <cell r="I274" t="str">
            <v>Site-00070</v>
          </cell>
          <cell r="J274" t="str">
            <v>S06°09'54.7</v>
          </cell>
          <cell r="K274" t="str">
            <v>106°48'29.9</v>
          </cell>
          <cell r="L274" t="str">
            <v>&lt;None&gt;</v>
          </cell>
          <cell r="M274" t="str">
            <v>0.5 km]</v>
          </cell>
          <cell r="N274" t="str">
            <v>Untitled</v>
          </cell>
          <cell r="O274" t="str">
            <v>From link 204 sites</v>
          </cell>
        </row>
        <row r="275">
          <cell r="A275" t="str">
            <v>2;116-DU7a</v>
          </cell>
          <cell r="B275">
            <v>274</v>
          </cell>
          <cell r="C275">
            <v>1533</v>
          </cell>
          <cell r="D275" t="str">
            <v>DU 7a</v>
          </cell>
          <cell r="E275" t="str">
            <v>A: 23EHP-2x2-0.6HP NP TN; Upgradable to 4x2</v>
          </cell>
          <cell r="F275" t="str">
            <v>Site-00576 AAL2</v>
          </cell>
          <cell r="G275" t="str">
            <v>S06°10'02.0</v>
          </cell>
          <cell r="H275" t="str">
            <v>106°47'27.2</v>
          </cell>
          <cell r="I275" t="str">
            <v>Universitas Trisakti (Inb 28)</v>
          </cell>
          <cell r="J275" t="str">
            <v>S06°10'04.4</v>
          </cell>
          <cell r="K275" t="str">
            <v>106°47'23.0</v>
          </cell>
          <cell r="L275" t="str">
            <v>&lt;None&gt;</v>
          </cell>
          <cell r="M275" t="str">
            <v>0.2 km]</v>
          </cell>
          <cell r="N275" t="str">
            <v>Untitled</v>
          </cell>
          <cell r="O275" t="str">
            <v>From link all</v>
          </cell>
        </row>
        <row r="276">
          <cell r="A276" t="str">
            <v>4;50-DU7a</v>
          </cell>
          <cell r="B276">
            <v>275</v>
          </cell>
          <cell r="C276">
            <v>1547</v>
          </cell>
          <cell r="D276" t="str">
            <v>DU 7a</v>
          </cell>
          <cell r="E276" t="str">
            <v>G: 23EHP-4x2-0.6HP NP TN; Upgradable to 8x2</v>
          </cell>
          <cell r="F276" t="str">
            <v>Site-00576 AAL2</v>
          </cell>
          <cell r="G276" t="str">
            <v>S06°10'02.0</v>
          </cell>
          <cell r="H276" t="str">
            <v>106°47'27.2</v>
          </cell>
          <cell r="I276" t="str">
            <v>Mall Ciputra (Inb 28)</v>
          </cell>
          <cell r="J276" t="str">
            <v>S06°10'02.8</v>
          </cell>
          <cell r="K276" t="str">
            <v>106°47'14.7</v>
          </cell>
          <cell r="L276" t="str">
            <v>&lt;None&gt;</v>
          </cell>
          <cell r="M276" t="str">
            <v>0.4 km]</v>
          </cell>
          <cell r="N276" t="str">
            <v>Untitled</v>
          </cell>
          <cell r="O276" t="str">
            <v>From link all</v>
          </cell>
        </row>
        <row r="277">
          <cell r="A277" t="str">
            <v>2;120-DU7a</v>
          </cell>
          <cell r="B277">
            <v>276</v>
          </cell>
          <cell r="C277">
            <v>229</v>
          </cell>
          <cell r="D277" t="str">
            <v>DU 7a</v>
          </cell>
          <cell r="E277" t="str">
            <v>A: 23EHP-2x2-0.6HP NP TN; Upgradable to 4x2</v>
          </cell>
          <cell r="F277" t="str">
            <v>Site-00578</v>
          </cell>
          <cell r="G277" t="str">
            <v>S06°10'32.7</v>
          </cell>
          <cell r="H277" t="str">
            <v>106°47'28.3</v>
          </cell>
          <cell r="I277" t="str">
            <v>Site-00072</v>
          </cell>
          <cell r="J277" t="str">
            <v>S06°10'20.3</v>
          </cell>
          <cell r="K277" t="str">
            <v>106°47'27.9</v>
          </cell>
          <cell r="L277" t="str">
            <v>&lt;None&gt;</v>
          </cell>
          <cell r="M277" t="str">
            <v>0.4 km]</v>
          </cell>
          <cell r="N277" t="str">
            <v>Untitled</v>
          </cell>
          <cell r="O277" t="str">
            <v>From link 204 sites</v>
          </cell>
        </row>
        <row r="278">
          <cell r="A278" t="str">
            <v>10;25-DU7a</v>
          </cell>
          <cell r="B278">
            <v>277</v>
          </cell>
          <cell r="C278">
            <v>224</v>
          </cell>
          <cell r="D278" t="str">
            <v>DU 7a</v>
          </cell>
          <cell r="E278" t="str">
            <v>O: 23EHP-16x2-0.6HP HS TN</v>
          </cell>
          <cell r="F278" t="str">
            <v>Site-01093 (Add 96)</v>
          </cell>
          <cell r="G278" t="str">
            <v>S06°10'04.3</v>
          </cell>
          <cell r="H278" t="str">
            <v>106°47'15.0</v>
          </cell>
          <cell r="I278" t="str">
            <v>Site-00576</v>
          </cell>
          <cell r="J278" t="str">
            <v>S06°10'02.0</v>
          </cell>
          <cell r="K278" t="str">
            <v>106°47'27.2</v>
          </cell>
          <cell r="L278" t="str">
            <v>&lt;None&gt;</v>
          </cell>
          <cell r="M278" t="str">
            <v>0.4 km]</v>
          </cell>
          <cell r="N278" t="str">
            <v>Untitled</v>
          </cell>
          <cell r="O278" t="str">
            <v>From link 204 sites</v>
          </cell>
        </row>
        <row r="279">
          <cell r="A279" t="str">
            <v>63;34-DU7a</v>
          </cell>
          <cell r="B279">
            <v>278</v>
          </cell>
          <cell r="C279">
            <v>240</v>
          </cell>
          <cell r="D279" t="str">
            <v>DU 7a</v>
          </cell>
          <cell r="E279" t="str">
            <v xml:space="preserve">U: 7EHC-63x2-1.2HP NP; Ant Dual Polarized </v>
          </cell>
          <cell r="F279" t="str">
            <v>Site-01093 (Add 96)</v>
          </cell>
          <cell r="G279" t="str">
            <v>S06°10'04.3</v>
          </cell>
          <cell r="H279" t="str">
            <v>106°47'15.0</v>
          </cell>
          <cell r="I279" t="str">
            <v>Pluit Mega Mall B11</v>
          </cell>
          <cell r="J279" t="str">
            <v>S06°06'58.7</v>
          </cell>
          <cell r="K279" t="str">
            <v>106°47'19.7</v>
          </cell>
          <cell r="L279" t="str">
            <v>&lt;None&gt;</v>
          </cell>
          <cell r="M279" t="str">
            <v>5.7 km]</v>
          </cell>
          <cell r="N279" t="str">
            <v>Untitled</v>
          </cell>
          <cell r="O279" t="str">
            <v>From link 204 sites</v>
          </cell>
        </row>
        <row r="280">
          <cell r="A280" t="str">
            <v>2;117-DU7a</v>
          </cell>
          <cell r="B280">
            <v>279</v>
          </cell>
          <cell r="C280">
            <v>1534</v>
          </cell>
          <cell r="D280" t="str">
            <v>DU 7a</v>
          </cell>
          <cell r="E280" t="str">
            <v>A: 23EHP-2x2-0.6HP NP TN; Upgradable to 4x2</v>
          </cell>
          <cell r="F280" t="str">
            <v>Sucofindo</v>
          </cell>
          <cell r="G280" t="str">
            <v>S06°10'38.6</v>
          </cell>
          <cell r="H280" t="str">
            <v>106°47'43.3</v>
          </cell>
          <cell r="I280" t="str">
            <v>Taman Anggrek Apt (Inb 28)</v>
          </cell>
          <cell r="J280" t="str">
            <v>S06°10'41.2</v>
          </cell>
          <cell r="K280" t="str">
            <v>106°47'32.0</v>
          </cell>
          <cell r="L280" t="str">
            <v>&lt;None&gt;</v>
          </cell>
          <cell r="M280" t="str">
            <v>0.4 km]</v>
          </cell>
          <cell r="N280" t="str">
            <v>Untitled</v>
          </cell>
          <cell r="O280" t="str">
            <v>From link all</v>
          </cell>
        </row>
        <row r="281">
          <cell r="A281" t="str">
            <v>2;118-DU7a</v>
          </cell>
          <cell r="B281">
            <v>280</v>
          </cell>
          <cell r="C281">
            <v>1535</v>
          </cell>
          <cell r="D281" t="str">
            <v>DU 7a</v>
          </cell>
          <cell r="E281" t="str">
            <v>A: 23EHP-2x2-0.6HP NP TN; Upgradable to 4x2</v>
          </cell>
          <cell r="F281" t="str">
            <v>Sucofindo</v>
          </cell>
          <cell r="G281" t="str">
            <v>S06°10'38.6</v>
          </cell>
          <cell r="H281" t="str">
            <v>106°47'43.3</v>
          </cell>
          <cell r="I281" t="str">
            <v>Mall Taman Anggrek (Inb 28)</v>
          </cell>
          <cell r="J281" t="str">
            <v>S06°10'38.2</v>
          </cell>
          <cell r="K281" t="str">
            <v>106°47'35.0</v>
          </cell>
          <cell r="L281" t="str">
            <v>&lt;None&gt;</v>
          </cell>
          <cell r="M281" t="str">
            <v>0.3 km]</v>
          </cell>
          <cell r="N281" t="str">
            <v>Untitled</v>
          </cell>
          <cell r="O281" t="str">
            <v>From link all</v>
          </cell>
        </row>
        <row r="282">
          <cell r="A282" t="str">
            <v>2;121-DU7a</v>
          </cell>
          <cell r="B282">
            <v>281</v>
          </cell>
          <cell r="C282">
            <v>1538</v>
          </cell>
          <cell r="D282" t="str">
            <v>DU 7a</v>
          </cell>
          <cell r="E282" t="str">
            <v>A: 23EHP-2x2-0.6HP NP TN; Upgradable to 4x2</v>
          </cell>
          <cell r="F282" t="str">
            <v>Universitas Krisna Dwipayana</v>
          </cell>
          <cell r="G282" t="str">
            <v>S06°10'21.1</v>
          </cell>
          <cell r="H282" t="str">
            <v>106°47'18.3</v>
          </cell>
          <cell r="I282" t="str">
            <v>Universitas Tarumanegara (Inb28)</v>
          </cell>
          <cell r="J282" t="str">
            <v>S06°10'10.5</v>
          </cell>
          <cell r="K282" t="str">
            <v>106°47'13.1</v>
          </cell>
          <cell r="L282" t="str">
            <v>&lt;None&gt;</v>
          </cell>
          <cell r="M282" t="str">
            <v>0.4 km]</v>
          </cell>
          <cell r="N282" t="str">
            <v>Untitled</v>
          </cell>
          <cell r="O282" t="str">
            <v>From link all</v>
          </cell>
        </row>
        <row r="283">
          <cell r="A283" t="str">
            <v>4;49-DU7a</v>
          </cell>
          <cell r="B283">
            <v>282</v>
          </cell>
          <cell r="C283">
            <v>1546</v>
          </cell>
          <cell r="D283" t="str">
            <v>DU 7a</v>
          </cell>
          <cell r="E283" t="str">
            <v>G: 23EHP-4x2-0.6HP NP TN; Upgradable to 8x2</v>
          </cell>
          <cell r="F283" t="str">
            <v>Universitas Krisna Dwipayana</v>
          </cell>
          <cell r="G283" t="str">
            <v>S06°10'21.1</v>
          </cell>
          <cell r="H283" t="str">
            <v>106°47'18.3</v>
          </cell>
          <cell r="I283" t="str">
            <v>Site-00576</v>
          </cell>
          <cell r="J283" t="str">
            <v>S06°10'02.0</v>
          </cell>
          <cell r="K283" t="str">
            <v>106°47'27.2</v>
          </cell>
          <cell r="L283" t="str">
            <v>&lt;None&gt;</v>
          </cell>
          <cell r="M283" t="str">
            <v>0.6 km]</v>
          </cell>
          <cell r="N283" t="str">
            <v>Untitled</v>
          </cell>
          <cell r="O283" t="str">
            <v>From link all</v>
          </cell>
        </row>
        <row r="284">
          <cell r="A284" t="str">
            <v>2;108 DU7b</v>
          </cell>
          <cell r="B284">
            <v>283</v>
          </cell>
          <cell r="C284">
            <v>1558</v>
          </cell>
          <cell r="D284" t="str">
            <v>DU 7b</v>
          </cell>
          <cell r="E284" t="str">
            <v>A: 23EHP-2x2-0.6HP NP TN; Upgradable to 4x2</v>
          </cell>
          <cell r="F284" t="str">
            <v>DJPT</v>
          </cell>
          <cell r="G284" t="str">
            <v>S06°10'28.8</v>
          </cell>
          <cell r="H284" t="str">
            <v>106°49'20.8</v>
          </cell>
          <cell r="I284" t="str">
            <v>Site-00090 (Add 96)</v>
          </cell>
          <cell r="J284" t="str">
            <v>S06°10'29.0</v>
          </cell>
          <cell r="K284" t="str">
            <v>106°49'14.3</v>
          </cell>
          <cell r="L284" t="str">
            <v>&lt;None&gt;</v>
          </cell>
          <cell r="M284" t="str">
            <v>0.2 km]</v>
          </cell>
          <cell r="N284" t="str">
            <v>Untitled</v>
          </cell>
          <cell r="O284" t="str">
            <v>From link all</v>
          </cell>
        </row>
        <row r="285">
          <cell r="A285" t="str">
            <v>2;107 DU7b</v>
          </cell>
          <cell r="B285">
            <v>284</v>
          </cell>
          <cell r="C285">
            <v>1557</v>
          </cell>
          <cell r="D285" t="str">
            <v>DU 7b</v>
          </cell>
          <cell r="E285" t="str">
            <v>A: 23EHP-2x2-0.6HP NP TN; Upgradable to 4x2</v>
          </cell>
          <cell r="F285" t="str">
            <v>Kominfo</v>
          </cell>
          <cell r="G285" t="str">
            <v>S06°10'31.4</v>
          </cell>
          <cell r="H285" t="str">
            <v>106°49'20.5</v>
          </cell>
          <cell r="I285" t="str">
            <v>Site-00090 (Add 96)</v>
          </cell>
          <cell r="J285" t="str">
            <v>S06°10'29.0</v>
          </cell>
          <cell r="K285" t="str">
            <v>106°49'14.3</v>
          </cell>
          <cell r="L285" t="str">
            <v>&lt;None&gt;</v>
          </cell>
          <cell r="M285" t="str">
            <v>0.2 km]</v>
          </cell>
          <cell r="N285" t="str">
            <v>Untitled</v>
          </cell>
          <cell r="O285" t="str">
            <v>From link all</v>
          </cell>
        </row>
        <row r="286">
          <cell r="A286" t="str">
            <v>2;158 DU7b</v>
          </cell>
          <cell r="B286">
            <v>285</v>
          </cell>
          <cell r="C286">
            <v>1567</v>
          </cell>
          <cell r="D286" t="str">
            <v>DU 7b</v>
          </cell>
          <cell r="E286" t="str">
            <v>A: 23EHP-2x2-0.6HP NP TN; Upgradable to 4x2</v>
          </cell>
          <cell r="F286" t="str">
            <v>Pasar Tanah Abang</v>
          </cell>
          <cell r="G286" t="str">
            <v>S06°11'15.4</v>
          </cell>
          <cell r="H286" t="str">
            <v>106°48'53.3</v>
          </cell>
          <cell r="I286" t="str">
            <v>Site-00097 (Add 96)</v>
          </cell>
          <cell r="J286" t="str">
            <v>S06°11'15.1</v>
          </cell>
          <cell r="K286" t="str">
            <v>106°48'56.9</v>
          </cell>
          <cell r="L286" t="str">
            <v>&lt;None&gt;</v>
          </cell>
          <cell r="M286" t="str">
            <v>0.1 km]</v>
          </cell>
          <cell r="N286" t="str">
            <v>Untitled</v>
          </cell>
          <cell r="O286" t="str">
            <v>From link all</v>
          </cell>
        </row>
        <row r="287">
          <cell r="A287" t="str">
            <v>2;110-DU7b</v>
          </cell>
          <cell r="B287">
            <v>286</v>
          </cell>
          <cell r="C287">
            <v>316</v>
          </cell>
          <cell r="D287" t="str">
            <v>DU 7b</v>
          </cell>
          <cell r="E287" t="str">
            <v>A: 23EHP-2x2-0.6HP NP TN; Upgradable to 4x2</v>
          </cell>
          <cell r="F287" t="str">
            <v>Site-00088</v>
          </cell>
          <cell r="G287" t="str">
            <v>S06°10'35.3</v>
          </cell>
          <cell r="H287" t="str">
            <v>106°48'35.5</v>
          </cell>
          <cell r="I287" t="str">
            <v>Site-00435</v>
          </cell>
          <cell r="J287" t="str">
            <v>S06°10'21.8</v>
          </cell>
          <cell r="K287" t="str">
            <v>106°48'25.5</v>
          </cell>
          <cell r="L287" t="str">
            <v>&lt;None&gt;</v>
          </cell>
          <cell r="M287" t="str">
            <v>0.5 km]</v>
          </cell>
          <cell r="N287" t="str">
            <v>Untitled</v>
          </cell>
          <cell r="O287" t="str">
            <v>From link 585 sites</v>
          </cell>
        </row>
        <row r="288">
          <cell r="A288" t="str">
            <v>6;21 DU7b</v>
          </cell>
          <cell r="B288">
            <v>287</v>
          </cell>
          <cell r="C288">
            <v>322</v>
          </cell>
          <cell r="D288" t="str">
            <v>DU 7b</v>
          </cell>
          <cell r="E288" t="str">
            <v>L: 15EHP-8x2-0.6HP HS TN; Upgradable to 16x2</v>
          </cell>
          <cell r="F288" t="str">
            <v>Site-00090</v>
          </cell>
          <cell r="G288" t="str">
            <v>S06°10'29.0</v>
          </cell>
          <cell r="H288" t="str">
            <v>106°49'14.3</v>
          </cell>
          <cell r="I288" t="str">
            <v>Site-00422 (Add 96)</v>
          </cell>
          <cell r="J288" t="str">
            <v>S06°10'42.8</v>
          </cell>
          <cell r="K288" t="str">
            <v>106°49'07.6</v>
          </cell>
          <cell r="L288" t="str">
            <v>&lt;None&gt;</v>
          </cell>
          <cell r="M288" t="str">
            <v>0.5 km]</v>
          </cell>
          <cell r="N288" t="str">
            <v>Untitled</v>
          </cell>
          <cell r="O288" t="str">
            <v>From link 585 sites</v>
          </cell>
        </row>
        <row r="289">
          <cell r="A289" t="str">
            <v>4;61 DU7b</v>
          </cell>
          <cell r="B289">
            <v>288</v>
          </cell>
          <cell r="C289">
            <v>320</v>
          </cell>
          <cell r="D289" t="str">
            <v>DU 7b</v>
          </cell>
          <cell r="E289" t="str">
            <v>G: 23EHP-4x2-0.6HP NP TN; Upgradable to 8x2</v>
          </cell>
          <cell r="F289" t="str">
            <v>Site-00091</v>
          </cell>
          <cell r="G289" t="str">
            <v>S06°10'42.5</v>
          </cell>
          <cell r="H289" t="str">
            <v>106°48'50.8</v>
          </cell>
          <cell r="I289" t="str">
            <v>Site-00584 (Add 96)</v>
          </cell>
          <cell r="J289" t="str">
            <v>S06°10'46.6</v>
          </cell>
          <cell r="K289" t="str">
            <v>106°48'23.3</v>
          </cell>
          <cell r="L289" t="str">
            <v>&lt;None&gt;</v>
          </cell>
          <cell r="M289" t="str">
            <v>0.9 km]</v>
          </cell>
          <cell r="N289" t="str">
            <v>Untitled</v>
          </cell>
          <cell r="O289" t="str">
            <v>From link 585 sites</v>
          </cell>
        </row>
        <row r="290">
          <cell r="A290" t="str">
            <v>2;153 DU7b</v>
          </cell>
          <cell r="B290">
            <v>289</v>
          </cell>
          <cell r="C290">
            <v>319</v>
          </cell>
          <cell r="D290" t="str">
            <v>DU 7b</v>
          </cell>
          <cell r="E290" t="str">
            <v>A: 23EHP-2x2-0.6HP NP TN; Upgradable to 4x2</v>
          </cell>
          <cell r="F290" t="str">
            <v>Site-00092</v>
          </cell>
          <cell r="G290" t="str">
            <v>S06°11'02.4</v>
          </cell>
          <cell r="H290" t="str">
            <v>106°48'34.2</v>
          </cell>
          <cell r="I290" t="str">
            <v>Site-00584 (Add 96)</v>
          </cell>
          <cell r="J290" t="str">
            <v>S06°10'46.6</v>
          </cell>
          <cell r="K290" t="str">
            <v>106°48'23.3</v>
          </cell>
          <cell r="L290" t="str">
            <v>&lt;None&gt;</v>
          </cell>
          <cell r="M290" t="str">
            <v>0.6 km]</v>
          </cell>
          <cell r="N290" t="str">
            <v>Untitled</v>
          </cell>
          <cell r="O290" t="str">
            <v>From link 585 sites</v>
          </cell>
        </row>
        <row r="291">
          <cell r="A291" t="str">
            <v>6;31 DU7b</v>
          </cell>
          <cell r="B291">
            <v>290</v>
          </cell>
          <cell r="C291">
            <v>323</v>
          </cell>
          <cell r="D291" t="str">
            <v>DU 7b</v>
          </cell>
          <cell r="E291" t="str">
            <v>L: 15EHP-8x2-0.6HP HS TN; Upgradable to 16x2</v>
          </cell>
          <cell r="F291" t="str">
            <v>Site-00097</v>
          </cell>
          <cell r="G291" t="str">
            <v>S06°11'15.1</v>
          </cell>
          <cell r="H291" t="str">
            <v>106°48'56.9</v>
          </cell>
          <cell r="I291" t="str">
            <v>Site-00530 (Add 96)</v>
          </cell>
          <cell r="J291" t="str">
            <v>S06°11'10.9</v>
          </cell>
          <cell r="K291" t="str">
            <v>106°49'10.2</v>
          </cell>
          <cell r="L291" t="str">
            <v>&lt;None&gt;</v>
          </cell>
          <cell r="M291" t="str">
            <v>0.4 km]</v>
          </cell>
          <cell r="N291" t="str">
            <v>Untitled</v>
          </cell>
          <cell r="O291" t="str">
            <v>From link 585 sites</v>
          </cell>
        </row>
        <row r="292">
          <cell r="A292" t="str">
            <v>63;23 DU7b</v>
          </cell>
          <cell r="B292">
            <v>291</v>
          </cell>
          <cell r="C292">
            <v>245</v>
          </cell>
          <cell r="D292" t="str">
            <v>DU 7b</v>
          </cell>
          <cell r="E292" t="str">
            <v xml:space="preserve">S: 13EHC-63x2-1.2HP NP ; Ant Dual Polarized  </v>
          </cell>
          <cell r="F292" t="str">
            <v>Site-00422 (Add 96)</v>
          </cell>
          <cell r="G292" t="str">
            <v>S06°10'42.8</v>
          </cell>
          <cell r="H292" t="str">
            <v>106°49'07.6</v>
          </cell>
          <cell r="I292" t="str">
            <v>Telkom Jakbar</v>
          </cell>
          <cell r="J292" t="str">
            <v>S06°10'30.8</v>
          </cell>
          <cell r="K292" t="str">
            <v>106°47'35.2</v>
          </cell>
          <cell r="L292" t="str">
            <v>&lt;None&gt;</v>
          </cell>
          <cell r="M292" t="str">
            <v>2.9 km]</v>
          </cell>
          <cell r="N292" t="str">
            <v>Untitled</v>
          </cell>
          <cell r="O292" t="str">
            <v>From link 204 sites</v>
          </cell>
        </row>
        <row r="293">
          <cell r="A293" t="str">
            <v>4;45-DU7b</v>
          </cell>
          <cell r="B293">
            <v>292</v>
          </cell>
          <cell r="C293">
            <v>242</v>
          </cell>
          <cell r="D293" t="str">
            <v>DU 7b</v>
          </cell>
          <cell r="E293" t="str">
            <v>G: 23EHP-4x2-0.6HP NP TN; Upgradable to 8x2</v>
          </cell>
          <cell r="F293" t="str">
            <v>Site-00489 (Add 96)</v>
          </cell>
          <cell r="G293" t="str">
            <v>S06°10'27.1</v>
          </cell>
          <cell r="H293" t="str">
            <v>106°48'56.0</v>
          </cell>
          <cell r="I293" t="str">
            <v>Site-00435</v>
          </cell>
          <cell r="J293" t="str">
            <v>S06°10'21.8</v>
          </cell>
          <cell r="K293" t="str">
            <v>106°48'25.5</v>
          </cell>
          <cell r="L293" t="str">
            <v>&lt;None&gt;</v>
          </cell>
          <cell r="M293" t="str">
            <v>1.0 km]</v>
          </cell>
          <cell r="N293" t="str">
            <v>Untitled</v>
          </cell>
          <cell r="O293" t="str">
            <v>From link 204 sites</v>
          </cell>
        </row>
        <row r="294">
          <cell r="A294" t="str">
            <v>63;60</v>
          </cell>
          <cell r="B294">
            <v>293</v>
          </cell>
          <cell r="C294">
            <v>246</v>
          </cell>
          <cell r="D294" t="str">
            <v>DU 7b</v>
          </cell>
          <cell r="E294" t="str">
            <v xml:space="preserve">R: 13EHC-63x2-0.6HP NP; Ant Dual Polarized </v>
          </cell>
          <cell r="F294" t="str">
            <v>Site-00530 (Add 96)</v>
          </cell>
          <cell r="G294" t="str">
            <v>S06°11'10.9</v>
          </cell>
          <cell r="H294" t="str">
            <v>106°49'10.2</v>
          </cell>
          <cell r="I294" t="str">
            <v>Site-00422 (Add 96)</v>
          </cell>
          <cell r="J294" t="str">
            <v>S06°10'42.8</v>
          </cell>
          <cell r="K294" t="str">
            <v>106°49'07.6</v>
          </cell>
          <cell r="L294" t="str">
            <v>&lt;None&gt;</v>
          </cell>
          <cell r="M294" t="str">
            <v>0.9 km]</v>
          </cell>
          <cell r="N294" t="str">
            <v>Untitled</v>
          </cell>
          <cell r="O294" t="str">
            <v>From link 204 sites</v>
          </cell>
        </row>
        <row r="295">
          <cell r="A295" t="str">
            <v>63;62</v>
          </cell>
          <cell r="B295">
            <v>294</v>
          </cell>
          <cell r="C295">
            <v>247</v>
          </cell>
          <cell r="D295" t="str">
            <v>DU 7b</v>
          </cell>
          <cell r="E295" t="str">
            <v xml:space="preserve">S: 13EHC-63x2-1.2HP NP ; Ant Dual Polarized  </v>
          </cell>
          <cell r="F295" t="str">
            <v>Site-00530 (Add 96)</v>
          </cell>
          <cell r="G295" t="str">
            <v>S06°11'10.9</v>
          </cell>
          <cell r="H295" t="str">
            <v>106°49'10.2</v>
          </cell>
          <cell r="I295" t="str">
            <v>Site-00089 (Add 96)</v>
          </cell>
          <cell r="J295" t="str">
            <v>S06°10'54.3</v>
          </cell>
          <cell r="K295" t="str">
            <v>106°48'07.1</v>
          </cell>
          <cell r="L295" t="str">
            <v>&lt;None&gt;</v>
          </cell>
          <cell r="M295" t="str">
            <v>2.0 km]</v>
          </cell>
          <cell r="N295" t="str">
            <v>Untitled</v>
          </cell>
          <cell r="O295" t="str">
            <v>From link 204 sites</v>
          </cell>
        </row>
        <row r="296">
          <cell r="A296" t="str">
            <v>4;62 DU7b</v>
          </cell>
          <cell r="B296">
            <v>295</v>
          </cell>
          <cell r="C296">
            <v>321</v>
          </cell>
          <cell r="D296" t="str">
            <v>DU 7b</v>
          </cell>
          <cell r="E296" t="str">
            <v>G: 23EHP-4x2-0.6HP NP TN; Upgradable to 8x2</v>
          </cell>
          <cell r="F296" t="str">
            <v>Site-00557</v>
          </cell>
          <cell r="G296" t="str">
            <v>S06°11'00.6</v>
          </cell>
          <cell r="H296" t="str">
            <v>106°48'56.2</v>
          </cell>
          <cell r="I296" t="str">
            <v>Site-00584 (Add 96)</v>
          </cell>
          <cell r="J296" t="str">
            <v>S06°10'46.6</v>
          </cell>
          <cell r="K296" t="str">
            <v>106°48'23.3</v>
          </cell>
          <cell r="L296" t="str">
            <v>&lt;None&gt;</v>
          </cell>
          <cell r="M296" t="str">
            <v>1.1 km]</v>
          </cell>
          <cell r="N296" t="str">
            <v>Untitled</v>
          </cell>
          <cell r="O296" t="str">
            <v>From link 585 sites</v>
          </cell>
        </row>
        <row r="297">
          <cell r="A297" t="str">
            <v>2;152 DU7b</v>
          </cell>
          <cell r="B297">
            <v>296</v>
          </cell>
          <cell r="C297">
            <v>318</v>
          </cell>
          <cell r="D297" t="str">
            <v>DU 7b</v>
          </cell>
          <cell r="E297" t="str">
            <v>A: 23EHP-2x2-0.6HP NP TN; Upgradable to 4x2</v>
          </cell>
          <cell r="F297" t="str">
            <v>Site-00563</v>
          </cell>
          <cell r="G297" t="str">
            <v>S06°10'58.9</v>
          </cell>
          <cell r="H297" t="str">
            <v>106°49'09.7</v>
          </cell>
          <cell r="I297" t="str">
            <v>Site-00091 (Add 96)</v>
          </cell>
          <cell r="J297" t="str">
            <v>S06°10'42.5</v>
          </cell>
          <cell r="K297" t="str">
            <v>106°48'50.8</v>
          </cell>
          <cell r="L297" t="str">
            <v>&lt;None&gt;</v>
          </cell>
          <cell r="M297" t="str">
            <v>0.8 km]</v>
          </cell>
          <cell r="N297" t="str">
            <v>Untitled</v>
          </cell>
          <cell r="O297" t="str">
            <v>From link 585 sites</v>
          </cell>
        </row>
        <row r="298">
          <cell r="A298" t="str">
            <v>6;30 DU7b</v>
          </cell>
          <cell r="B298">
            <v>297</v>
          </cell>
          <cell r="C298">
            <v>243</v>
          </cell>
          <cell r="D298" t="str">
            <v>DU 7b</v>
          </cell>
          <cell r="E298" t="str">
            <v>L: 15EHP-8x2-0.6HP HS TN; Upgradable to 16x2</v>
          </cell>
          <cell r="F298" t="str">
            <v>Site-00583 (Add 96)</v>
          </cell>
          <cell r="G298" t="str">
            <v>S06°11'11.2</v>
          </cell>
          <cell r="H298" t="str">
            <v>106°48'16.7</v>
          </cell>
          <cell r="I298" t="str">
            <v>Site-00089 (Add 96)</v>
          </cell>
          <cell r="J298" t="str">
            <v>S06°10'54.3</v>
          </cell>
          <cell r="K298" t="str">
            <v>106°48'07.1</v>
          </cell>
          <cell r="L298" t="str">
            <v>&lt;None&gt;</v>
          </cell>
          <cell r="M298" t="str">
            <v>0.6 km]</v>
          </cell>
          <cell r="N298" t="str">
            <v>Untitled</v>
          </cell>
          <cell r="O298" t="str">
            <v>From link 204 sites</v>
          </cell>
        </row>
        <row r="299">
          <cell r="A299" t="str">
            <v>10;31 DU7b</v>
          </cell>
          <cell r="B299">
            <v>298</v>
          </cell>
          <cell r="C299">
            <v>315</v>
          </cell>
          <cell r="D299" t="str">
            <v>DU 7b</v>
          </cell>
          <cell r="E299" t="str">
            <v>O: 23EHP-16x2-0.6HP HS TN</v>
          </cell>
          <cell r="F299" t="str">
            <v>Site-00584</v>
          </cell>
          <cell r="G299" t="str">
            <v>S06°10'46.6</v>
          </cell>
          <cell r="H299" t="str">
            <v>106°48'23.3</v>
          </cell>
          <cell r="I299" t="str">
            <v>Site-00089 (Add 96)</v>
          </cell>
          <cell r="J299" t="str">
            <v>S06°10'54.3</v>
          </cell>
          <cell r="K299" t="str">
            <v>106°48'07.1</v>
          </cell>
          <cell r="L299" t="str">
            <v>&lt;None&gt;</v>
          </cell>
          <cell r="M299" t="str">
            <v>0.6 km]</v>
          </cell>
          <cell r="N299" t="str">
            <v>Untitled</v>
          </cell>
          <cell r="O299" t="str">
            <v>From link 585 sites</v>
          </cell>
        </row>
        <row r="300">
          <cell r="A300" t="str">
            <v>2;150 DU7b</v>
          </cell>
          <cell r="B300">
            <v>299</v>
          </cell>
          <cell r="C300">
            <v>317</v>
          </cell>
          <cell r="D300" t="str">
            <v>DU 7b</v>
          </cell>
          <cell r="E300" t="str">
            <v>A: 23EHP-2x2-0.6HP NP TN; Upgradable to 4x2</v>
          </cell>
          <cell r="F300" t="str">
            <v>Site-00869</v>
          </cell>
          <cell r="G300" t="str">
            <v>S06°11'19.8</v>
          </cell>
          <cell r="H300" t="str">
            <v>106°48'42.8</v>
          </cell>
          <cell r="I300" t="str">
            <v>Site-00583 (Add 96)</v>
          </cell>
          <cell r="J300" t="str">
            <v>S06°11'11.2</v>
          </cell>
          <cell r="K300" t="str">
            <v>106°48'16.7</v>
          </cell>
          <cell r="L300" t="str">
            <v>&lt;None&gt;</v>
          </cell>
          <cell r="M300" t="str">
            <v>0.8 km]</v>
          </cell>
          <cell r="N300" t="str">
            <v>Untitled</v>
          </cell>
          <cell r="O300" t="str">
            <v>From link 585 sites</v>
          </cell>
        </row>
        <row r="301">
          <cell r="A301" t="str">
            <v>63;22 DU7b</v>
          </cell>
          <cell r="B301">
            <v>300</v>
          </cell>
          <cell r="C301">
            <v>244</v>
          </cell>
          <cell r="D301" t="str">
            <v>DU 7b</v>
          </cell>
          <cell r="E301" t="str">
            <v xml:space="preserve">S: 13EHC-63x2-1.2HP NP ; Ant Dual Polarized  </v>
          </cell>
          <cell r="F301" t="str">
            <v>Telkom Jakbar</v>
          </cell>
          <cell r="G301" t="str">
            <v>S06°10'30.8</v>
          </cell>
          <cell r="H301" t="str">
            <v>106°47'35.2</v>
          </cell>
          <cell r="I301" t="str">
            <v>Site-00089 (Add 96)</v>
          </cell>
          <cell r="J301" t="str">
            <v>S06°10'54.3</v>
          </cell>
          <cell r="K301" t="str">
            <v>106°48'07.1</v>
          </cell>
          <cell r="L301" t="str">
            <v>&lt;None&gt;</v>
          </cell>
          <cell r="M301" t="str">
            <v>1.2 km]</v>
          </cell>
          <cell r="N301" t="str">
            <v>Untitled</v>
          </cell>
          <cell r="O301" t="str">
            <v>From link 204 sites</v>
          </cell>
        </row>
        <row r="302">
          <cell r="A302" t="str">
            <v>4;17s7</v>
          </cell>
          <cell r="B302">
            <v>301</v>
          </cell>
          <cell r="C302">
            <v>513</v>
          </cell>
          <cell r="D302" t="str">
            <v>SUB 7</v>
          </cell>
          <cell r="E302" t="str">
            <v>G: 23EHP-4x2-0.6HP NP TN; Upgradable to 8x2</v>
          </cell>
          <cell r="F302" t="str">
            <v>Site-00195</v>
          </cell>
          <cell r="G302" t="str">
            <v>S06°16'16.1</v>
          </cell>
          <cell r="H302" t="str">
            <v>106°44'49.5</v>
          </cell>
          <cell r="I302" t="str">
            <v>Site-00385</v>
          </cell>
          <cell r="J302" t="str">
            <v>S06°15'44.4</v>
          </cell>
          <cell r="K302" t="str">
            <v>106°44'16.3</v>
          </cell>
          <cell r="L302" t="str">
            <v>&lt;None&gt;</v>
          </cell>
          <cell r="M302" t="str">
            <v>1.4 km]</v>
          </cell>
          <cell r="N302" t="str">
            <v>Untitled</v>
          </cell>
          <cell r="O302" t="str">
            <v>From link 585 sites</v>
          </cell>
        </row>
        <row r="303">
          <cell r="A303" t="str">
            <v>10;8s7</v>
          </cell>
          <cell r="B303">
            <v>302</v>
          </cell>
          <cell r="C303">
            <v>512</v>
          </cell>
          <cell r="D303" t="str">
            <v>SUB 7</v>
          </cell>
          <cell r="E303" t="str">
            <v>P: 13EHP-16x2-0.6HP HS TN</v>
          </cell>
          <cell r="F303" t="str">
            <v>Site-00385</v>
          </cell>
          <cell r="G303" t="str">
            <v>S06°15'44.4</v>
          </cell>
          <cell r="H303" t="str">
            <v>106°44'16.3</v>
          </cell>
          <cell r="I303" t="str">
            <v>Site-00465</v>
          </cell>
          <cell r="J303" t="str">
            <v>S06°15'18.2</v>
          </cell>
          <cell r="K303" t="str">
            <v>106°45'47.7</v>
          </cell>
          <cell r="L303" t="str">
            <v>&lt;None&gt;</v>
          </cell>
          <cell r="M303" t="str">
            <v>2.9 km]</v>
          </cell>
          <cell r="N303" t="str">
            <v>Untitled</v>
          </cell>
          <cell r="O303" t="str">
            <v>From link 585 sites</v>
          </cell>
        </row>
        <row r="304">
          <cell r="A304" t="str">
            <v>6 s7</v>
          </cell>
          <cell r="B304">
            <v>303</v>
          </cell>
          <cell r="C304">
            <v>514</v>
          </cell>
          <cell r="D304" t="str">
            <v>SUB 7</v>
          </cell>
          <cell r="E304" t="str">
            <v>L: 15EHP-8x2-0.6HP HS TN; Upgradable to 16x2</v>
          </cell>
          <cell r="F304" t="str">
            <v>Site-00466</v>
          </cell>
          <cell r="G304" t="str">
            <v>S06°15'17.0</v>
          </cell>
          <cell r="H304" t="str">
            <v>106°44'53.7</v>
          </cell>
          <cell r="I304" t="str">
            <v>Site-00465</v>
          </cell>
          <cell r="J304" t="str">
            <v>S06°15'18.2</v>
          </cell>
          <cell r="K304" t="str">
            <v>106°45'47.7</v>
          </cell>
          <cell r="L304" t="str">
            <v>&lt;None&gt;</v>
          </cell>
          <cell r="M304" t="str">
            <v>1.7 km]</v>
          </cell>
          <cell r="N304" t="str">
            <v>Untitled</v>
          </cell>
          <cell r="O304" t="str">
            <v>From link 585 sites</v>
          </cell>
        </row>
        <row r="305">
          <cell r="A305" t="str">
            <v>63;12-SUB8,SUB9,URB11a,URB12,DU1</v>
          </cell>
          <cell r="B305">
            <v>304</v>
          </cell>
          <cell r="C305">
            <v>248</v>
          </cell>
          <cell r="D305" t="str">
            <v>SUB 8</v>
          </cell>
          <cell r="E305" t="str">
            <v xml:space="preserve">S: 13EHC-63x2-1.2HP NP ; Ant Dual Polarized  </v>
          </cell>
          <cell r="F305" t="str">
            <v>P_Wisma Indovision BSC5</v>
          </cell>
          <cell r="G305" t="str">
            <v>S06°09'49.4</v>
          </cell>
          <cell r="H305" t="str">
            <v>106°45'46.8</v>
          </cell>
          <cell r="I305" t="str">
            <v>Site-00766 (non-200)</v>
          </cell>
          <cell r="J305" t="str">
            <v>S06°08'40.0</v>
          </cell>
          <cell r="K305" t="str">
            <v>106°45'34.7</v>
          </cell>
          <cell r="L305" t="str">
            <v>&lt;None&gt;</v>
          </cell>
          <cell r="M305" t="str">
            <v>2.2 km]</v>
          </cell>
          <cell r="N305" t="str">
            <v>Untitled</v>
          </cell>
          <cell r="O305" t="str">
            <v>From link 204 sites</v>
          </cell>
        </row>
        <row r="306">
          <cell r="A306" t="str">
            <v>63;15-SUB8,SUB9,URB11a,URB12,DU1</v>
          </cell>
          <cell r="B306">
            <v>305</v>
          </cell>
          <cell r="C306">
            <v>251</v>
          </cell>
          <cell r="D306" t="str">
            <v>SUB 8</v>
          </cell>
          <cell r="E306" t="str">
            <v xml:space="preserve">S: 13EHC-63x2-1.2HP NP ; Ant Dual Polarized  </v>
          </cell>
          <cell r="F306" t="str">
            <v>P_Wisma Indovision BSC5</v>
          </cell>
          <cell r="G306" t="str">
            <v>S06°09'49.4</v>
          </cell>
          <cell r="H306" t="str">
            <v>106°45'46.8</v>
          </cell>
          <cell r="I306" t="str">
            <v>Site-00320 (non-200)</v>
          </cell>
          <cell r="J306" t="str">
            <v>S06°09'24.1</v>
          </cell>
          <cell r="K306" t="str">
            <v>106°46'34.4</v>
          </cell>
          <cell r="L306" t="str">
            <v>&lt;None&gt;</v>
          </cell>
          <cell r="M306" t="str">
            <v>1.7 km]</v>
          </cell>
          <cell r="N306" t="str">
            <v>Untitled</v>
          </cell>
          <cell r="O306" t="str">
            <v>From link 204 sites</v>
          </cell>
        </row>
        <row r="307">
          <cell r="A307" t="str">
            <v>63;13-SUB8,SUB9,URB11a,URB12,DU1</v>
          </cell>
          <cell r="B307">
            <v>306</v>
          </cell>
          <cell r="C307">
            <v>249</v>
          </cell>
          <cell r="D307" t="str">
            <v>SUB 8</v>
          </cell>
          <cell r="E307" t="str">
            <v xml:space="preserve">T: 7EHC-63x2-0.6HP NP; Ant Dual Polarized </v>
          </cell>
          <cell r="F307" t="str">
            <v>Site-00038</v>
          </cell>
          <cell r="G307" t="str">
            <v>S06°08'12.6</v>
          </cell>
          <cell r="H307" t="str">
            <v>106°47'34.9</v>
          </cell>
          <cell r="I307" t="str">
            <v>Site-00766 (non-200)</v>
          </cell>
          <cell r="J307" t="str">
            <v>S06°08'40.0</v>
          </cell>
          <cell r="K307" t="str">
            <v>106°45'34.7</v>
          </cell>
          <cell r="L307" t="str">
            <v>&lt;None&gt;</v>
          </cell>
          <cell r="M307" t="str">
            <v>3.8 km]</v>
          </cell>
          <cell r="N307" t="str">
            <v>Untitled</v>
          </cell>
          <cell r="O307" t="str">
            <v>From link 204 sites</v>
          </cell>
        </row>
        <row r="308">
          <cell r="A308" t="str">
            <v>63;14-SUB8,SUB9,URB11a,URB12,DU1</v>
          </cell>
          <cell r="B308">
            <v>307</v>
          </cell>
          <cell r="C308">
            <v>250</v>
          </cell>
          <cell r="D308" t="str">
            <v>SUB 8</v>
          </cell>
          <cell r="E308" t="str">
            <v xml:space="preserve">S: 13EHC-63x2-1.2HP NP ; Ant Dual Polarized  </v>
          </cell>
          <cell r="F308" t="str">
            <v>Site-00320 (non-200)</v>
          </cell>
          <cell r="G308" t="str">
            <v>S06°09'24.1</v>
          </cell>
          <cell r="H308" t="str">
            <v>106°46'34.4</v>
          </cell>
          <cell r="I308" t="str">
            <v>Site-00038</v>
          </cell>
          <cell r="J308" t="str">
            <v>S06°08'12.6</v>
          </cell>
          <cell r="K308" t="str">
            <v>106°47'34.9</v>
          </cell>
          <cell r="L308" t="str">
            <v>&lt;None&gt;</v>
          </cell>
          <cell r="M308" t="str">
            <v>2.9 km]</v>
          </cell>
          <cell r="N308" t="str">
            <v>Untitled</v>
          </cell>
          <cell r="O308" t="str">
            <v>From link 204 sites</v>
          </cell>
        </row>
        <row r="309">
          <cell r="A309" t="str">
            <v>63-SUB8,SUB7,URB10,URB11b,URB12</v>
          </cell>
          <cell r="B309">
            <v>308</v>
          </cell>
          <cell r="C309">
            <v>535</v>
          </cell>
          <cell r="D309" t="str">
            <v>SUB 8</v>
          </cell>
          <cell r="E309" t="str">
            <v xml:space="preserve">S: 13EHC-63x2-1.2HP NP ; Ant Dual Polarized  </v>
          </cell>
          <cell r="F309" t="str">
            <v>Site-00875</v>
          </cell>
          <cell r="G309" t="str">
            <v>S06°14'20.3</v>
          </cell>
          <cell r="H309" t="str">
            <v>106°45'07.7</v>
          </cell>
          <cell r="I309" t="str">
            <v>Site-01118 (Add 96)</v>
          </cell>
          <cell r="J309" t="str">
            <v>S06°12'51.6</v>
          </cell>
          <cell r="K309" t="str">
            <v>106°45'30.8</v>
          </cell>
          <cell r="L309" t="str">
            <v>&lt;None&gt;</v>
          </cell>
          <cell r="M309" t="str">
            <v>2.8 km]</v>
          </cell>
          <cell r="N309" t="str">
            <v>Untitled</v>
          </cell>
          <cell r="O309" t="str">
            <v>From link 585 sites</v>
          </cell>
        </row>
        <row r="310">
          <cell r="A310" t="str">
            <v>63;2-SUB8,SUB7,URB10,UR11b,UR12</v>
          </cell>
          <cell r="B310">
            <v>309</v>
          </cell>
          <cell r="C310">
            <v>536</v>
          </cell>
          <cell r="D310" t="str">
            <v>SUB 8</v>
          </cell>
          <cell r="E310" t="str">
            <v xml:space="preserve">U: 7EHC-63x2-1.2HP NP; Ant Dual Polarized </v>
          </cell>
          <cell r="F310" t="str">
            <v>Site-00875</v>
          </cell>
          <cell r="G310" t="str">
            <v>S06°14'20.3</v>
          </cell>
          <cell r="H310" t="str">
            <v>106°45'07.7</v>
          </cell>
          <cell r="I310" t="str">
            <v>Site-00767</v>
          </cell>
          <cell r="J310" t="str">
            <v>S06°12'02.6</v>
          </cell>
          <cell r="K310" t="str">
            <v>106°43'29.0</v>
          </cell>
          <cell r="L310" t="str">
            <v>&lt;None&gt;</v>
          </cell>
          <cell r="M310" t="str">
            <v>5.2 km]</v>
          </cell>
          <cell r="N310" t="str">
            <v>Untitled</v>
          </cell>
          <cell r="O310" t="str">
            <v>From link 585 sites</v>
          </cell>
        </row>
        <row r="311">
          <cell r="A311" t="str">
            <v>10;3-SUB8</v>
          </cell>
          <cell r="B311">
            <v>310</v>
          </cell>
          <cell r="C311">
            <v>518</v>
          </cell>
          <cell r="D311" t="str">
            <v>SUB 8</v>
          </cell>
          <cell r="E311" t="str">
            <v>O: 23EHP-16x2-0.6HP HS TN</v>
          </cell>
          <cell r="F311" t="str">
            <v>Site-01118</v>
          </cell>
          <cell r="G311" t="str">
            <v>S06°12'51.6</v>
          </cell>
          <cell r="H311" t="str">
            <v>106°45'30.8</v>
          </cell>
          <cell r="I311" t="str">
            <v>Site-01302</v>
          </cell>
          <cell r="J311" t="str">
            <v>S06°12'26.5</v>
          </cell>
          <cell r="K311" t="str">
            <v>106°44'55.3</v>
          </cell>
          <cell r="L311" t="str">
            <v>&lt;None&gt;</v>
          </cell>
          <cell r="M311" t="str">
            <v>1.3 km]</v>
          </cell>
          <cell r="N311" t="str">
            <v>Untitled</v>
          </cell>
          <cell r="O311" t="str">
            <v>From link 585 sites</v>
          </cell>
        </row>
        <row r="312">
          <cell r="A312" t="str">
            <v>63;4-SUB8,SUB7,URB10,UR11b,UR12</v>
          </cell>
          <cell r="B312">
            <v>311</v>
          </cell>
          <cell r="C312">
            <v>534</v>
          </cell>
          <cell r="D312" t="str">
            <v>SUB 8</v>
          </cell>
          <cell r="E312" t="str">
            <v xml:space="preserve">U: 7EHC-63x2-1.2HP NP; Ant Dual Polarized </v>
          </cell>
          <cell r="F312" t="str">
            <v>Site-01118</v>
          </cell>
          <cell r="G312" t="str">
            <v>S06°12'51.6</v>
          </cell>
          <cell r="H312" t="str">
            <v>106°45'30.8</v>
          </cell>
          <cell r="I312" t="str">
            <v>Wisma Indovision</v>
          </cell>
          <cell r="J312" t="str">
            <v>S06°09'50.0</v>
          </cell>
          <cell r="K312" t="str">
            <v>106°45'48.5</v>
          </cell>
          <cell r="L312" t="str">
            <v>&lt;None&gt;</v>
          </cell>
          <cell r="M312" t="str">
            <v>5.6 km]</v>
          </cell>
          <cell r="N312" t="str">
            <v>Untitled</v>
          </cell>
          <cell r="O312" t="str">
            <v>From link 585 sites</v>
          </cell>
        </row>
        <row r="313">
          <cell r="A313" t="str">
            <v>63;3-SUB8,SUB7,URB10,UR11b,UR12</v>
          </cell>
          <cell r="B313">
            <v>312</v>
          </cell>
          <cell r="C313">
            <v>533</v>
          </cell>
          <cell r="D313" t="str">
            <v>SUB 8</v>
          </cell>
          <cell r="E313" t="str">
            <v xml:space="preserve">U: 7EHC-63x2-1.2HP NP; Ant Dual Polarized </v>
          </cell>
          <cell r="F313" t="str">
            <v>Wisma Indovision</v>
          </cell>
          <cell r="G313" t="str">
            <v>S06°09'50.0</v>
          </cell>
          <cell r="H313" t="str">
            <v>106°45'48.5</v>
          </cell>
          <cell r="I313" t="str">
            <v>Site-00767</v>
          </cell>
          <cell r="J313" t="str">
            <v>S06°12'02.6</v>
          </cell>
          <cell r="K313" t="str">
            <v>106°43'29.0</v>
          </cell>
          <cell r="L313" t="str">
            <v>&lt;None&gt;</v>
          </cell>
          <cell r="M313" t="str">
            <v>5.9 km]</v>
          </cell>
          <cell r="N313" t="str">
            <v>Untitled</v>
          </cell>
          <cell r="O313" t="str">
            <v>From link 585 sites</v>
          </cell>
        </row>
        <row r="314">
          <cell r="A314" t="str">
            <v>63;10-SUB9,SUB8,URB11a,URB11b</v>
          </cell>
          <cell r="B314">
            <v>313</v>
          </cell>
          <cell r="C314">
            <v>573</v>
          </cell>
          <cell r="D314" t="str">
            <v>SUB 9</v>
          </cell>
          <cell r="E314" t="str">
            <v xml:space="preserve">T: 7EHC-63x2-0.6HP NP; Ant Dual Polarized </v>
          </cell>
          <cell r="F314" t="str">
            <v>Satelit DM!!!!</v>
          </cell>
          <cell r="G314" t="str">
            <v>S06°09'02.0</v>
          </cell>
          <cell r="H314" t="str">
            <v>106°44'57.4</v>
          </cell>
          <cell r="I314" t="str">
            <v>Site-00003</v>
          </cell>
          <cell r="J314" t="str">
            <v>S06°09'07.6</v>
          </cell>
          <cell r="K314" t="str">
            <v>106°42'53.2</v>
          </cell>
          <cell r="L314">
            <v>34</v>
          </cell>
          <cell r="M314" t="str">
            <v>3.8 km]</v>
          </cell>
          <cell r="N314" t="str">
            <v>15EHP-17x2-0.6HP-HS</v>
          </cell>
          <cell r="O314" t="str">
            <v>From link 585 sites</v>
          </cell>
        </row>
        <row r="315">
          <cell r="A315" t="str">
            <v>63;11-SUB9,SUB8,URB11a,URB11b</v>
          </cell>
          <cell r="B315">
            <v>314</v>
          </cell>
          <cell r="C315">
            <v>574</v>
          </cell>
          <cell r="D315" t="str">
            <v>SUB 9</v>
          </cell>
          <cell r="E315" t="str">
            <v xml:space="preserve">R: 13EHC-63x2-0.6HP NP; Ant Dual Polarized </v>
          </cell>
          <cell r="F315" t="str">
            <v>Satelit DM!!!!</v>
          </cell>
          <cell r="G315" t="str">
            <v>S06°09'02.0</v>
          </cell>
          <cell r="H315" t="str">
            <v>106°44'57.4</v>
          </cell>
          <cell r="I315" t="str">
            <v>Site-01459</v>
          </cell>
          <cell r="J315" t="str">
            <v>S06°09'19.4</v>
          </cell>
          <cell r="K315" t="str">
            <v>106°45'09.3</v>
          </cell>
          <cell r="L315" t="str">
            <v>&lt;None&gt;</v>
          </cell>
          <cell r="M315" t="str">
            <v>0.6 km]</v>
          </cell>
          <cell r="N315" t="str">
            <v>Untitled</v>
          </cell>
          <cell r="O315" t="str">
            <v>From link 585 sites</v>
          </cell>
        </row>
        <row r="316">
          <cell r="A316" t="str">
            <v>63;9-SUB9,SUB8,URB11a,URB11b</v>
          </cell>
          <cell r="B316">
            <v>315</v>
          </cell>
          <cell r="C316">
            <v>576</v>
          </cell>
          <cell r="D316" t="str">
            <v>SUB 9</v>
          </cell>
          <cell r="E316" t="str">
            <v xml:space="preserve">T: 7EHC-63x2-0.6HP NP; Ant Dual Polarized </v>
          </cell>
          <cell r="F316" t="str">
            <v>Site-00805</v>
          </cell>
          <cell r="G316" t="str">
            <v>S06°10'17.3</v>
          </cell>
          <cell r="H316" t="str">
            <v>106°44'11.9</v>
          </cell>
          <cell r="I316" t="str">
            <v>Site-00003</v>
          </cell>
          <cell r="J316" t="str">
            <v>S06°09'07.6</v>
          </cell>
          <cell r="K316" t="str">
            <v>106°42'53.2</v>
          </cell>
          <cell r="L316" t="str">
            <v>&lt;None&gt;</v>
          </cell>
          <cell r="M316" t="str">
            <v>3.2 km]</v>
          </cell>
          <cell r="N316" t="str">
            <v>Untitled</v>
          </cell>
          <cell r="O316" t="str">
            <v>From link 585 sites</v>
          </cell>
        </row>
        <row r="317">
          <cell r="A317" t="str">
            <v>63;8-SUB9,SUB8,URB11a,URB11b</v>
          </cell>
          <cell r="B317">
            <v>316</v>
          </cell>
          <cell r="C317">
            <v>575</v>
          </cell>
          <cell r="D317" t="str">
            <v>SUB 9</v>
          </cell>
          <cell r="E317" t="str">
            <v xml:space="preserve">S: 13EHC-63x2-1.2HP NP ; Ant Dual Polarized  </v>
          </cell>
          <cell r="F317" t="str">
            <v>Site-01459</v>
          </cell>
          <cell r="G317" t="str">
            <v>S06°09'19.4</v>
          </cell>
          <cell r="H317" t="str">
            <v>106°45'09.3</v>
          </cell>
          <cell r="I317" t="str">
            <v>Site-00805</v>
          </cell>
          <cell r="J317" t="str">
            <v>S06°10'17.3</v>
          </cell>
          <cell r="K317" t="str">
            <v>106°44'11.9</v>
          </cell>
          <cell r="L317" t="str">
            <v>&lt;None&gt;</v>
          </cell>
          <cell r="M317" t="str">
            <v>2.5 km]</v>
          </cell>
          <cell r="N317" t="str">
            <v>Untitled</v>
          </cell>
          <cell r="O317" t="str">
            <v>From link 585 sites</v>
          </cell>
        </row>
        <row r="318">
          <cell r="A318" t="str">
            <v>4;44;2-URB_1</v>
          </cell>
          <cell r="B318">
            <v>317</v>
          </cell>
          <cell r="C318">
            <v>255</v>
          </cell>
          <cell r="D318" t="str">
            <v>URB 1</v>
          </cell>
          <cell r="E318" t="str">
            <v>G: 23EHP-4x2-0.6HP NP TN; Upgradable to 8x2</v>
          </cell>
          <cell r="F318" t="str">
            <v>Site-00095</v>
          </cell>
          <cell r="G318" t="str">
            <v>S06°10'58.9</v>
          </cell>
          <cell r="H318" t="str">
            <v>106°49'23.1</v>
          </cell>
          <cell r="I318" t="str">
            <v>Site-00528</v>
          </cell>
          <cell r="J318" t="str">
            <v>S06°10'42.6</v>
          </cell>
          <cell r="K318" t="str">
            <v>106°49'22.7</v>
          </cell>
          <cell r="L318" t="str">
            <v>&lt;None&gt;</v>
          </cell>
          <cell r="M318" t="str">
            <v>0.5 km]</v>
          </cell>
          <cell r="N318" t="str">
            <v>Untitled</v>
          </cell>
          <cell r="O318" t="str">
            <v>From link 204 sites</v>
          </cell>
        </row>
        <row r="319">
          <cell r="A319" t="str">
            <v>10;11-URB_1</v>
          </cell>
          <cell r="B319">
            <v>318</v>
          </cell>
          <cell r="C319">
            <v>252</v>
          </cell>
          <cell r="D319" t="str">
            <v>URB 1</v>
          </cell>
          <cell r="E319" t="str">
            <v>O: 23EHP-16x2-0.6HP HS TN</v>
          </cell>
          <cell r="F319" t="str">
            <v>Site-00487</v>
          </cell>
          <cell r="G319" t="str">
            <v>S06°10'16.0</v>
          </cell>
          <cell r="H319" t="str">
            <v>106°50'00.4</v>
          </cell>
          <cell r="I319" t="str">
            <v>Site-00063 (Add 96)</v>
          </cell>
          <cell r="J319" t="str">
            <v>S06°10'03.5</v>
          </cell>
          <cell r="K319" t="str">
            <v>106°50'31.4</v>
          </cell>
          <cell r="L319" t="str">
            <v>&lt;None&gt;</v>
          </cell>
          <cell r="M319" t="str">
            <v>1.0 km]</v>
          </cell>
          <cell r="N319" t="str">
            <v>Untitled</v>
          </cell>
          <cell r="O319" t="str">
            <v>From link 204 sites</v>
          </cell>
        </row>
        <row r="320">
          <cell r="A320" t="str">
            <v>4;21-URB_1</v>
          </cell>
          <cell r="B320">
            <v>319</v>
          </cell>
          <cell r="C320">
            <v>253</v>
          </cell>
          <cell r="D320" t="str">
            <v>URB 1</v>
          </cell>
          <cell r="E320" t="str">
            <v>G: 23EHP-4x2-0.6HP NP TN; Upgradable to 8x2</v>
          </cell>
          <cell r="F320" t="str">
            <v>Site-00487</v>
          </cell>
          <cell r="G320" t="str">
            <v>S06°10'16.0</v>
          </cell>
          <cell r="H320" t="str">
            <v>106°50'00.4</v>
          </cell>
          <cell r="I320" t="str">
            <v>Site-00423</v>
          </cell>
          <cell r="J320" t="str">
            <v>S06°10'16.9</v>
          </cell>
          <cell r="K320" t="str">
            <v>106°49'22.2</v>
          </cell>
          <cell r="L320" t="str">
            <v>&lt;None&gt;</v>
          </cell>
          <cell r="M320" t="str">
            <v>1.2 km]</v>
          </cell>
          <cell r="N320" t="str">
            <v>Untitled</v>
          </cell>
          <cell r="O320" t="str">
            <v>From link 204 sites</v>
          </cell>
        </row>
        <row r="321">
          <cell r="A321" t="str">
            <v>4;22-URB_1</v>
          </cell>
          <cell r="B321">
            <v>320</v>
          </cell>
          <cell r="C321">
            <v>254</v>
          </cell>
          <cell r="D321" t="str">
            <v>URB 1</v>
          </cell>
          <cell r="E321" t="str">
            <v>G: 23EHP-4x2-0.6HP NP TN; Upgradable to 8x2</v>
          </cell>
          <cell r="F321" t="str">
            <v>Site-00487</v>
          </cell>
          <cell r="G321" t="str">
            <v>S06°10'16.0</v>
          </cell>
          <cell r="H321" t="str">
            <v>106°50'00.4</v>
          </cell>
          <cell r="I321" t="str">
            <v>Site-01144</v>
          </cell>
          <cell r="J321" t="str">
            <v>S06°10'02.2</v>
          </cell>
          <cell r="K321" t="str">
            <v>106°49'37.7</v>
          </cell>
          <cell r="L321" t="str">
            <v>&lt;None&gt;</v>
          </cell>
          <cell r="M321" t="str">
            <v>0.8 km]</v>
          </cell>
          <cell r="N321" t="str">
            <v>Untitled</v>
          </cell>
          <cell r="O321" t="str">
            <v>From link 204 sites</v>
          </cell>
        </row>
        <row r="322">
          <cell r="A322" t="str">
            <v>2;51;3 URB10</v>
          </cell>
          <cell r="B322">
            <v>321</v>
          </cell>
          <cell r="C322">
            <v>258</v>
          </cell>
          <cell r="D322" t="str">
            <v>URB 10</v>
          </cell>
          <cell r="E322" t="str">
            <v>A: 23EHP-2x2-0.6HP NP TN; Upgradable to 4x2</v>
          </cell>
          <cell r="F322" t="str">
            <v>H Atlet Century Park (non-200)</v>
          </cell>
          <cell r="G322" t="str">
            <v>S06°13'23.3</v>
          </cell>
          <cell r="H322" t="str">
            <v>106°48'09.8</v>
          </cell>
          <cell r="I322" t="str">
            <v>Site-00552 (non-200)</v>
          </cell>
          <cell r="J322" t="str">
            <v>S06°13'23.6</v>
          </cell>
          <cell r="K322" t="str">
            <v>106°47'55.1</v>
          </cell>
          <cell r="L322" t="str">
            <v>&lt;None&gt;</v>
          </cell>
          <cell r="M322" t="str">
            <v>0.5 km]</v>
          </cell>
          <cell r="N322" t="str">
            <v>Untitled</v>
          </cell>
          <cell r="O322" t="str">
            <v>From link 204 sites</v>
          </cell>
        </row>
        <row r="323">
          <cell r="A323" t="str">
            <v>4;24;3 URB10</v>
          </cell>
          <cell r="B323">
            <v>322</v>
          </cell>
          <cell r="C323">
            <v>259</v>
          </cell>
          <cell r="D323" t="str">
            <v>URB 10</v>
          </cell>
          <cell r="E323" t="str">
            <v>G: 23EHP-4x2-0.6HP NP TN; Upgradable to 8x2</v>
          </cell>
          <cell r="F323" t="str">
            <v>Hotel Mulia (non-200)</v>
          </cell>
          <cell r="G323" t="str">
            <v>S06°12'55.3</v>
          </cell>
          <cell r="H323" t="str">
            <v>106°47'51.3</v>
          </cell>
          <cell r="I323" t="str">
            <v>Site-00553 (non-200)</v>
          </cell>
          <cell r="J323" t="str">
            <v>S06°12'49.9</v>
          </cell>
          <cell r="K323" t="str">
            <v>106°47'59.0</v>
          </cell>
          <cell r="L323" t="str">
            <v>&lt;None&gt;</v>
          </cell>
          <cell r="M323" t="str">
            <v>0.3 km]</v>
          </cell>
          <cell r="N323" t="str">
            <v>Untitled</v>
          </cell>
          <cell r="O323" t="str">
            <v>From link 204 sites</v>
          </cell>
        </row>
        <row r="324">
          <cell r="A324" t="str">
            <v>63;67 URB10</v>
          </cell>
          <cell r="B324">
            <v>323</v>
          </cell>
          <cell r="C324">
            <v>264</v>
          </cell>
          <cell r="D324" t="str">
            <v>URB 10</v>
          </cell>
          <cell r="E324" t="str">
            <v xml:space="preserve">T: 7EHC-63x2-0.6HP NP; Ant Dual Polarized </v>
          </cell>
          <cell r="F324" t="str">
            <v>Menara Peninsula (non-200)</v>
          </cell>
          <cell r="G324" t="str">
            <v>S06°11'24.8</v>
          </cell>
          <cell r="H324" t="str">
            <v>106°47'51.7</v>
          </cell>
          <cell r="I324" t="str">
            <v>Site-01146 (non-200)</v>
          </cell>
          <cell r="J324" t="str">
            <v>S06°12'58.8</v>
          </cell>
          <cell r="K324" t="str">
            <v>106°47'17.9</v>
          </cell>
          <cell r="L324" t="str">
            <v>&lt;None&gt;</v>
          </cell>
          <cell r="M324" t="str">
            <v>3.1 km]</v>
          </cell>
          <cell r="N324" t="str">
            <v>Untitled</v>
          </cell>
          <cell r="O324" t="str">
            <v>From link 204 sites</v>
          </cell>
        </row>
        <row r="325">
          <cell r="A325" t="str">
            <v>63;65 URB10</v>
          </cell>
          <cell r="B325">
            <v>324</v>
          </cell>
          <cell r="C325">
            <v>262</v>
          </cell>
          <cell r="D325" t="str">
            <v>URB 10</v>
          </cell>
          <cell r="E325" t="str">
            <v xml:space="preserve">R: 13EHC-63x2-0.6HP NP; Ant Dual Polarized </v>
          </cell>
          <cell r="F325" t="str">
            <v>Site-00552 (non-200)</v>
          </cell>
          <cell r="G325" t="str">
            <v>S06°13'23.6</v>
          </cell>
          <cell r="H325" t="str">
            <v>106°47'55.1</v>
          </cell>
          <cell r="I325" t="str">
            <v>Site-01162 (non-200)</v>
          </cell>
          <cell r="J325" t="str">
            <v>S06°13'24.7</v>
          </cell>
          <cell r="K325" t="str">
            <v>106°47'36.0</v>
          </cell>
          <cell r="L325" t="str">
            <v>&lt;None&gt;</v>
          </cell>
          <cell r="M325" t="str">
            <v>0.6 km]</v>
          </cell>
          <cell r="N325" t="str">
            <v>Untitled</v>
          </cell>
          <cell r="O325" t="str">
            <v>From link 204 sites</v>
          </cell>
        </row>
        <row r="326">
          <cell r="A326" t="str">
            <v>63;68 URB10</v>
          </cell>
          <cell r="B326">
            <v>325</v>
          </cell>
          <cell r="C326">
            <v>265</v>
          </cell>
          <cell r="D326" t="str">
            <v>URB 10</v>
          </cell>
          <cell r="E326" t="str">
            <v xml:space="preserve">T: 7EHC-63x2-0.6HP NP; Ant Dual Polarized </v>
          </cell>
          <cell r="F326" t="str">
            <v>Site-00552 (non-200)</v>
          </cell>
          <cell r="G326" t="str">
            <v>S06°13'23.6</v>
          </cell>
          <cell r="H326" t="str">
            <v>106°47'55.1</v>
          </cell>
          <cell r="I326" t="str">
            <v>Menara Peninsula (non-200)</v>
          </cell>
          <cell r="J326" t="str">
            <v>S06°11'24.8</v>
          </cell>
          <cell r="K326" t="str">
            <v>106°47'51.7</v>
          </cell>
          <cell r="L326" t="str">
            <v>&lt;None&gt;</v>
          </cell>
          <cell r="M326" t="str">
            <v>3.7 km]</v>
          </cell>
          <cell r="N326" t="str">
            <v>Untitled</v>
          </cell>
          <cell r="O326" t="str">
            <v>From link 204 sites</v>
          </cell>
        </row>
        <row r="327">
          <cell r="A327" t="str">
            <v>63;44-UR10,UR11a,UR11b,D6,D7a,D7</v>
          </cell>
          <cell r="B327">
            <v>326</v>
          </cell>
          <cell r="C327">
            <v>260</v>
          </cell>
          <cell r="D327" t="str">
            <v>URB 10</v>
          </cell>
          <cell r="E327" t="str">
            <v xml:space="preserve">U: 7EHC-63x2-1.2HP NP; Ant Dual Polarized </v>
          </cell>
          <cell r="F327" t="str">
            <v>Site-01098 (Add 96)</v>
          </cell>
          <cell r="G327" t="str">
            <v>S06°11'35.5</v>
          </cell>
          <cell r="H327" t="str">
            <v>106°46'30.7</v>
          </cell>
          <cell r="I327" t="str">
            <v>SATELIT/DM</v>
          </cell>
          <cell r="J327" t="str">
            <v>S06°09'02.0</v>
          </cell>
          <cell r="K327" t="str">
            <v>106°44'57.4</v>
          </cell>
          <cell r="L327" t="str">
            <v>&lt;None&gt;</v>
          </cell>
          <cell r="M327" t="str">
            <v>5.5 km]</v>
          </cell>
          <cell r="N327" t="str">
            <v>Untitled</v>
          </cell>
          <cell r="O327" t="str">
            <v>From link 204 sites</v>
          </cell>
        </row>
        <row r="328">
          <cell r="A328" t="str">
            <v>63;5-UR10,UR11a,UR11b,D6,D7a,D7b</v>
          </cell>
          <cell r="B328">
            <v>327</v>
          </cell>
          <cell r="C328">
            <v>261</v>
          </cell>
          <cell r="D328" t="str">
            <v>URB 10</v>
          </cell>
          <cell r="E328" t="str">
            <v xml:space="preserve">S: 13EHC-63x2-1.2HP NP ; Ant Dual Polarized  </v>
          </cell>
          <cell r="F328" t="str">
            <v>Site-01130 (non-200)</v>
          </cell>
          <cell r="G328" t="str">
            <v>S06°12'24.6</v>
          </cell>
          <cell r="H328" t="str">
            <v>106°47'15.9</v>
          </cell>
          <cell r="I328" t="str">
            <v>Site-01098 (Add 96)</v>
          </cell>
          <cell r="J328" t="str">
            <v>S06°11'35.5</v>
          </cell>
          <cell r="K328" t="str">
            <v>106°46'30.7</v>
          </cell>
          <cell r="L328" t="str">
            <v>&lt;None&gt;</v>
          </cell>
          <cell r="M328" t="str">
            <v>2.0 km]</v>
          </cell>
          <cell r="N328" t="str">
            <v>Untitled</v>
          </cell>
          <cell r="O328" t="str">
            <v>From link 204 sites</v>
          </cell>
        </row>
        <row r="329">
          <cell r="A329" t="str">
            <v>63;7-UR10,UR11a,UR11b,D6,D7a,D7b</v>
          </cell>
          <cell r="B329">
            <v>328</v>
          </cell>
          <cell r="C329">
            <v>267</v>
          </cell>
          <cell r="D329" t="str">
            <v>URB 10</v>
          </cell>
          <cell r="E329" t="str">
            <v xml:space="preserve">S: 13EHC-63x2-1.2HP NP ; Ant Dual Polarized  </v>
          </cell>
          <cell r="F329" t="str">
            <v>Site-01130 (non-200)</v>
          </cell>
          <cell r="G329" t="str">
            <v>S06°12'24.6</v>
          </cell>
          <cell r="H329" t="str">
            <v>106°47'15.9</v>
          </cell>
          <cell r="I329" t="str">
            <v>Site-01539 (Add 96)</v>
          </cell>
          <cell r="J329" t="str">
            <v>S06°11'11.2</v>
          </cell>
          <cell r="K329" t="str">
            <v>106°47'44.7</v>
          </cell>
          <cell r="L329" t="str">
            <v>&lt;None&gt;</v>
          </cell>
          <cell r="M329" t="str">
            <v>2.4 km]</v>
          </cell>
          <cell r="N329" t="str">
            <v>Untitled</v>
          </cell>
          <cell r="O329" t="str">
            <v>From link 204 sites</v>
          </cell>
        </row>
        <row r="330">
          <cell r="A330" t="str">
            <v>10;35</v>
          </cell>
          <cell r="B330">
            <v>329</v>
          </cell>
          <cell r="C330">
            <v>256</v>
          </cell>
          <cell r="D330" t="str">
            <v>URB 10</v>
          </cell>
          <cell r="E330" t="str">
            <v>O: 23EHP-16x2-0.6HP HS TN</v>
          </cell>
          <cell r="F330" t="str">
            <v>Site-01146 (non-200)</v>
          </cell>
          <cell r="G330" t="str">
            <v>S06°12'58.8</v>
          </cell>
          <cell r="H330" t="str">
            <v>106°47'17.9</v>
          </cell>
          <cell r="I330" t="str">
            <v>Hotel Mulia (non-200)</v>
          </cell>
          <cell r="J330" t="str">
            <v>S06°12'55.3</v>
          </cell>
          <cell r="K330" t="str">
            <v>106°47'51.3</v>
          </cell>
          <cell r="L330" t="str">
            <v>&lt;None&gt;</v>
          </cell>
          <cell r="M330" t="str">
            <v>1.0 km]</v>
          </cell>
          <cell r="N330" t="str">
            <v>Untitled</v>
          </cell>
          <cell r="O330" t="str">
            <v>From link 204 sites</v>
          </cell>
        </row>
        <row r="331">
          <cell r="A331" t="str">
            <v>10;58 URB10</v>
          </cell>
          <cell r="B331">
            <v>330</v>
          </cell>
          <cell r="C331">
            <v>257</v>
          </cell>
          <cell r="D331" t="str">
            <v>URB 10</v>
          </cell>
          <cell r="E331" t="str">
            <v>O: 23EHP-16x2-0.6HP HS TN</v>
          </cell>
          <cell r="F331" t="str">
            <v>Site-01146 (non-200)</v>
          </cell>
          <cell r="G331" t="str">
            <v>S06°12'58.8</v>
          </cell>
          <cell r="H331" t="str">
            <v>106°47'17.9</v>
          </cell>
          <cell r="I331" t="str">
            <v>Hotel Mulia (non-200)</v>
          </cell>
          <cell r="J331" t="str">
            <v>S06°12'55.3</v>
          </cell>
          <cell r="K331" t="str">
            <v>106°47'51.3</v>
          </cell>
          <cell r="L331" t="str">
            <v>&lt;None&gt;</v>
          </cell>
          <cell r="M331" t="str">
            <v>1.0 km]</v>
          </cell>
          <cell r="N331" t="str">
            <v>Untitled</v>
          </cell>
          <cell r="O331" t="str">
            <v>From link 204 sites</v>
          </cell>
        </row>
        <row r="332">
          <cell r="A332" t="str">
            <v>63;66 URB10</v>
          </cell>
          <cell r="B332">
            <v>331</v>
          </cell>
          <cell r="C332">
            <v>263</v>
          </cell>
          <cell r="D332" t="str">
            <v>URB 10</v>
          </cell>
          <cell r="E332" t="str">
            <v xml:space="preserve">R: 13EHC-63x2-0.6HP NP; Ant Dual Polarized </v>
          </cell>
          <cell r="F332" t="str">
            <v>Site-01146 (non-200)</v>
          </cell>
          <cell r="G332" t="str">
            <v>S06°12'58.8</v>
          </cell>
          <cell r="H332" t="str">
            <v>106°47'17.9</v>
          </cell>
          <cell r="I332" t="str">
            <v>Site-01162 (non-200)</v>
          </cell>
          <cell r="J332" t="str">
            <v>S06°13'24.7</v>
          </cell>
          <cell r="K332" t="str">
            <v>106°47'36.0</v>
          </cell>
          <cell r="L332" t="str">
            <v>&lt;None&gt;</v>
          </cell>
          <cell r="M332" t="str">
            <v>1.0 km]</v>
          </cell>
          <cell r="N332" t="str">
            <v>Untitled</v>
          </cell>
          <cell r="O332" t="str">
            <v>From link 204 sites</v>
          </cell>
        </row>
        <row r="333">
          <cell r="A333" t="str">
            <v>10;67 URB10</v>
          </cell>
          <cell r="B333">
            <v>332</v>
          </cell>
          <cell r="C333">
            <v>601</v>
          </cell>
          <cell r="D333" t="str">
            <v>URB 10</v>
          </cell>
          <cell r="E333" t="str">
            <v>O: 23EHP-16x2-0.6HP HS TN</v>
          </cell>
          <cell r="F333" t="str">
            <v>Site-01162</v>
          </cell>
          <cell r="G333" t="str">
            <v>S06°13'24.7</v>
          </cell>
          <cell r="H333" t="str">
            <v>106°47'36.0</v>
          </cell>
          <cell r="I333" t="str">
            <v>Site-01163</v>
          </cell>
          <cell r="J333" t="str">
            <v>S06°13'43.7</v>
          </cell>
          <cell r="K333" t="str">
            <v>106°47'10.0</v>
          </cell>
          <cell r="L333" t="str">
            <v>&lt;None&gt;</v>
          </cell>
          <cell r="M333" t="str">
            <v>1.0 km]</v>
          </cell>
          <cell r="N333" t="str">
            <v>Untitled</v>
          </cell>
          <cell r="O333" t="str">
            <v>From link 585 sites</v>
          </cell>
        </row>
        <row r="334">
          <cell r="A334" t="str">
            <v>6;7;3 URB10</v>
          </cell>
          <cell r="B334">
            <v>333</v>
          </cell>
          <cell r="C334">
            <v>616</v>
          </cell>
          <cell r="D334" t="str">
            <v>URB 10</v>
          </cell>
          <cell r="E334" t="str">
            <v>L: 15EHP-8x2-0.6HP HS TN; Upgradable to 16x2</v>
          </cell>
          <cell r="F334" t="str">
            <v>Site-01162</v>
          </cell>
          <cell r="G334" t="str">
            <v>S06°13'24.7</v>
          </cell>
          <cell r="H334" t="str">
            <v>106°47'36.0</v>
          </cell>
          <cell r="I334" t="str">
            <v>Senayan City</v>
          </cell>
          <cell r="J334" t="str">
            <v>S06°13'36.0</v>
          </cell>
          <cell r="K334" t="str">
            <v>106°47'50.8</v>
          </cell>
          <cell r="L334" t="str">
            <v>&lt;None&gt;</v>
          </cell>
          <cell r="M334" t="str">
            <v>0.6 km]</v>
          </cell>
          <cell r="N334" t="str">
            <v>Untitled</v>
          </cell>
          <cell r="O334" t="str">
            <v>From link 585 sites</v>
          </cell>
        </row>
        <row r="335">
          <cell r="A335" t="str">
            <v>4;14;3 URB10</v>
          </cell>
          <cell r="B335">
            <v>334</v>
          </cell>
          <cell r="C335">
            <v>611</v>
          </cell>
          <cell r="D335" t="str">
            <v>URB 10</v>
          </cell>
          <cell r="E335" t="str">
            <v>G: 23EHP-4x2-0.6HP NP TN; Upgradable to 8x2</v>
          </cell>
          <cell r="F335" t="str">
            <v>Site-01163</v>
          </cell>
          <cell r="G335" t="str">
            <v>S06°13'43.7</v>
          </cell>
          <cell r="H335" t="str">
            <v>106°47'10.0</v>
          </cell>
          <cell r="I335" t="str">
            <v>Site-00134</v>
          </cell>
          <cell r="J335" t="str">
            <v>S06°14'01.8</v>
          </cell>
          <cell r="K335" t="str">
            <v>106°47'13.8</v>
          </cell>
          <cell r="L335" t="str">
            <v>&lt;None&gt;</v>
          </cell>
          <cell r="M335" t="str">
            <v>0.6 km]</v>
          </cell>
          <cell r="N335" t="str">
            <v>Untitled</v>
          </cell>
          <cell r="O335" t="str">
            <v>From link 585 sites</v>
          </cell>
        </row>
        <row r="336">
          <cell r="A336" t="str">
            <v>63;6-UR10,UR11a,UR11b,D6,D7a,D7b</v>
          </cell>
          <cell r="B336">
            <v>335</v>
          </cell>
          <cell r="C336">
            <v>266</v>
          </cell>
          <cell r="D336" t="str">
            <v>URB 10</v>
          </cell>
          <cell r="E336" t="str">
            <v xml:space="preserve">U: 7EHC-63x2-1.2HP NP; Ant Dual Polarized </v>
          </cell>
          <cell r="F336" t="str">
            <v>Site-01539 (Add 96)</v>
          </cell>
          <cell r="G336" t="str">
            <v>S06°11'11.2</v>
          </cell>
          <cell r="H336" t="str">
            <v>106°47'44.7</v>
          </cell>
          <cell r="I336" t="str">
            <v>SATELIT/DM</v>
          </cell>
          <cell r="J336" t="str">
            <v>S06°09'02.0</v>
          </cell>
          <cell r="K336" t="str">
            <v>106°44'57.4</v>
          </cell>
          <cell r="L336" t="str">
            <v>&lt;None&gt;</v>
          </cell>
          <cell r="M336" t="str">
            <v>6.5 km]</v>
          </cell>
          <cell r="N336" t="str">
            <v>Untitled</v>
          </cell>
          <cell r="O336" t="str">
            <v>From link 204 sites</v>
          </cell>
        </row>
        <row r="337">
          <cell r="A337" t="str">
            <v>2;40-URB11a</v>
          </cell>
          <cell r="B337">
            <v>336</v>
          </cell>
          <cell r="C337">
            <v>625</v>
          </cell>
          <cell r="D337" t="str">
            <v>URB 11a</v>
          </cell>
          <cell r="E337" t="str">
            <v>A: 23EHP-2x2-0.6HP NP TN; Upgradable to 4x2</v>
          </cell>
          <cell r="F337" t="str">
            <v>Site-00318</v>
          </cell>
          <cell r="G337" t="str">
            <v>S06°10'27.8</v>
          </cell>
          <cell r="H337" t="str">
            <v>106°45'57.9</v>
          </cell>
          <cell r="I337" t="str">
            <v>Site-00864 (Add 96)</v>
          </cell>
          <cell r="J337" t="str">
            <v>S06°10'17.7</v>
          </cell>
          <cell r="K337" t="str">
            <v>106°45'25.4</v>
          </cell>
          <cell r="L337" t="str">
            <v>&lt;None&gt;</v>
          </cell>
          <cell r="M337" t="str">
            <v>1.0 km]</v>
          </cell>
          <cell r="N337" t="str">
            <v>Untitled</v>
          </cell>
          <cell r="O337" t="str">
            <v>From link 585 sites</v>
          </cell>
        </row>
        <row r="338">
          <cell r="A338" t="str">
            <v>2;38-URB11a</v>
          </cell>
          <cell r="B338">
            <v>337</v>
          </cell>
          <cell r="C338">
            <v>624</v>
          </cell>
          <cell r="D338" t="str">
            <v>URB 11a</v>
          </cell>
          <cell r="E338" t="str">
            <v>A: 23EHP-2x2-0.6HP NP TN; Upgradable to 4x2</v>
          </cell>
          <cell r="F338" t="str">
            <v>Site-00321</v>
          </cell>
          <cell r="G338" t="str">
            <v>S06°11'28.3</v>
          </cell>
          <cell r="H338" t="str">
            <v>106°45'34.8</v>
          </cell>
          <cell r="I338" t="str">
            <v>Site-00990 (Add 96)</v>
          </cell>
          <cell r="J338" t="str">
            <v>S06°10'58.9</v>
          </cell>
          <cell r="K338" t="str">
            <v>106°45'22.7</v>
          </cell>
          <cell r="L338" t="str">
            <v>&lt;None&gt;</v>
          </cell>
          <cell r="M338" t="str">
            <v>1.0 km]</v>
          </cell>
          <cell r="N338" t="str">
            <v>Untitled</v>
          </cell>
          <cell r="O338" t="str">
            <v>From link 585 sites</v>
          </cell>
        </row>
        <row r="339">
          <cell r="A339" t="str">
            <v>10;8-UBR11a</v>
          </cell>
          <cell r="B339">
            <v>338</v>
          </cell>
          <cell r="C339">
            <v>617</v>
          </cell>
          <cell r="D339" t="str">
            <v>URB 11a</v>
          </cell>
          <cell r="E339" t="str">
            <v>O: 23EHP-16x2-0.6HP HS TN</v>
          </cell>
          <cell r="F339" t="str">
            <v>Site-00864</v>
          </cell>
          <cell r="G339" t="str">
            <v>S06°10'17.7</v>
          </cell>
          <cell r="H339" t="str">
            <v>106°45'25.4</v>
          </cell>
          <cell r="I339" t="str">
            <v>Site-01459</v>
          </cell>
          <cell r="J339" t="str">
            <v>S06°09'19.4</v>
          </cell>
          <cell r="K339" t="str">
            <v>106°45'09.3</v>
          </cell>
          <cell r="L339" t="str">
            <v>&lt;None&gt;</v>
          </cell>
          <cell r="M339" t="str">
            <v>1.9 km]</v>
          </cell>
          <cell r="N339" t="str">
            <v>Untitled</v>
          </cell>
          <cell r="O339" t="str">
            <v>From link 585 sites</v>
          </cell>
        </row>
        <row r="340">
          <cell r="A340" t="str">
            <v>2;32-URB11a</v>
          </cell>
          <cell r="B340">
            <v>339</v>
          </cell>
          <cell r="C340">
            <v>622</v>
          </cell>
          <cell r="D340" t="str">
            <v>URB 11a</v>
          </cell>
          <cell r="E340" t="str">
            <v>A: 23EHP-2x2-0.6HP NP TN; Upgradable to 4x2</v>
          </cell>
          <cell r="F340" t="str">
            <v>Site-00873</v>
          </cell>
          <cell r="G340" t="str">
            <v>S06°10'36.6</v>
          </cell>
          <cell r="H340" t="str">
            <v>106°44'52.4</v>
          </cell>
          <cell r="I340" t="str">
            <v>Site-01002 (Add 96)</v>
          </cell>
          <cell r="J340" t="str">
            <v>S06°11'12.9</v>
          </cell>
          <cell r="K340" t="str">
            <v>106°44'47.1</v>
          </cell>
          <cell r="L340" t="str">
            <v>&lt;None&gt;</v>
          </cell>
          <cell r="M340" t="str">
            <v>1.1 km]</v>
          </cell>
          <cell r="N340" t="str">
            <v>Untitled</v>
          </cell>
          <cell r="O340" t="str">
            <v>From link 585 sites</v>
          </cell>
        </row>
        <row r="341">
          <cell r="A341" t="str">
            <v>2;159-URB11a</v>
          </cell>
          <cell r="B341">
            <v>340</v>
          </cell>
          <cell r="C341">
            <v>623</v>
          </cell>
          <cell r="D341" t="str">
            <v>URB 11a</v>
          </cell>
          <cell r="E341" t="str">
            <v>A: 23EHP-2x2-0.6HP NP TN; Upgradable to 4x2</v>
          </cell>
          <cell r="F341" t="str">
            <v>Site-00977</v>
          </cell>
          <cell r="G341" t="str">
            <v>S06°09'56.8</v>
          </cell>
          <cell r="H341" t="str">
            <v>106°46'56.6</v>
          </cell>
          <cell r="I341" t="str">
            <v>Site-00862 (Add 96)</v>
          </cell>
          <cell r="J341" t="str">
            <v>S06°09'51.0</v>
          </cell>
          <cell r="K341" t="str">
            <v>106°46'33.0</v>
          </cell>
          <cell r="L341" t="str">
            <v>&lt;None&gt;</v>
          </cell>
          <cell r="M341" t="str">
            <v>0.8 km]</v>
          </cell>
          <cell r="N341" t="str">
            <v>Untitled</v>
          </cell>
          <cell r="O341" t="str">
            <v>From link 585 sites</v>
          </cell>
        </row>
        <row r="342">
          <cell r="A342" t="str">
            <v>6;32-URB11a</v>
          </cell>
          <cell r="B342">
            <v>341</v>
          </cell>
          <cell r="C342">
            <v>628</v>
          </cell>
          <cell r="D342" t="str">
            <v>URB 11a</v>
          </cell>
          <cell r="E342" t="str">
            <v>L: 15EHP-8x2-0.6HP HS TN; Upgradable to 16x2</v>
          </cell>
          <cell r="F342" t="str">
            <v>Site-00977</v>
          </cell>
          <cell r="G342" t="str">
            <v>S06°09'56.8</v>
          </cell>
          <cell r="H342" t="str">
            <v>106°46'56.6</v>
          </cell>
          <cell r="I342" t="str">
            <v>Site-00320 (non-200)</v>
          </cell>
          <cell r="J342" t="str">
            <v>S06°09'24.1</v>
          </cell>
          <cell r="K342" t="str">
            <v>106°46'34.4</v>
          </cell>
          <cell r="L342" t="str">
            <v>&lt;None&gt;</v>
          </cell>
          <cell r="M342" t="str">
            <v>1.2 km]</v>
          </cell>
          <cell r="N342" t="str">
            <v>Untitled</v>
          </cell>
          <cell r="O342" t="str">
            <v>From link 585 sites</v>
          </cell>
        </row>
        <row r="343">
          <cell r="A343" t="str">
            <v>4;16-URB11a</v>
          </cell>
          <cell r="B343">
            <v>342</v>
          </cell>
          <cell r="C343">
            <v>627</v>
          </cell>
          <cell r="D343" t="str">
            <v>URB 11a</v>
          </cell>
          <cell r="E343" t="str">
            <v>G: 23EHP-4x2-0.6HP NP TN; Upgradable to 8x2</v>
          </cell>
          <cell r="F343" t="str">
            <v>Site-00989</v>
          </cell>
          <cell r="G343" t="str">
            <v>S06°10'53.9</v>
          </cell>
          <cell r="H343" t="str">
            <v>106°45'55.0</v>
          </cell>
          <cell r="I343" t="str">
            <v>Site-00864 (Add 96)</v>
          </cell>
          <cell r="J343" t="str">
            <v>S06°10'17.7</v>
          </cell>
          <cell r="K343" t="str">
            <v>106°45'25.4</v>
          </cell>
          <cell r="L343" t="str">
            <v>&lt;None&gt;</v>
          </cell>
          <cell r="M343" t="str">
            <v>1.4 km]</v>
          </cell>
          <cell r="N343" t="str">
            <v>Untitled</v>
          </cell>
          <cell r="O343" t="str">
            <v>From link 585 sites</v>
          </cell>
        </row>
        <row r="344">
          <cell r="A344" t="str">
            <v>4;15-URB11a</v>
          </cell>
          <cell r="B344">
            <v>343</v>
          </cell>
          <cell r="C344">
            <v>626</v>
          </cell>
          <cell r="D344" t="str">
            <v>URB 11a</v>
          </cell>
          <cell r="E344" t="str">
            <v>G: 23EHP-4x2-0.6HP NP TN; Upgradable to 8x2</v>
          </cell>
          <cell r="F344" t="str">
            <v>Site-00990</v>
          </cell>
          <cell r="G344" t="str">
            <v>S06°10'58.9</v>
          </cell>
          <cell r="H344" t="str">
            <v>106°45'22.7</v>
          </cell>
          <cell r="I344" t="str">
            <v>Site-00864 (Add 96)</v>
          </cell>
          <cell r="J344" t="str">
            <v>S06°10'17.7</v>
          </cell>
          <cell r="K344" t="str">
            <v>106°45'25.4</v>
          </cell>
          <cell r="L344" t="str">
            <v>&lt;None&gt;</v>
          </cell>
          <cell r="M344" t="str">
            <v>1.3 km]</v>
          </cell>
          <cell r="N344" t="str">
            <v>Untitled</v>
          </cell>
          <cell r="O344" t="str">
            <v>From link 585 sites</v>
          </cell>
        </row>
        <row r="345">
          <cell r="A345" t="str">
            <v>6;7-URB11a</v>
          </cell>
          <cell r="B345">
            <v>344</v>
          </cell>
          <cell r="C345">
            <v>630</v>
          </cell>
          <cell r="D345" t="str">
            <v>URB 11a</v>
          </cell>
          <cell r="E345" t="str">
            <v>L: 15EHP-8x2-0.6HP HS TN; Upgradable to 16x2</v>
          </cell>
          <cell r="F345" t="str">
            <v>Site-01002</v>
          </cell>
          <cell r="G345" t="str">
            <v>S06°11'12.9</v>
          </cell>
          <cell r="H345" t="str">
            <v>106°44'47.1</v>
          </cell>
          <cell r="I345" t="str">
            <v>Site-00805</v>
          </cell>
          <cell r="J345" t="str">
            <v>S06°10'17.3</v>
          </cell>
          <cell r="K345" t="str">
            <v>106°44'11.9</v>
          </cell>
          <cell r="L345" t="str">
            <v>&lt;None&gt;</v>
          </cell>
          <cell r="M345" t="str">
            <v>2.0 km]</v>
          </cell>
          <cell r="N345" t="str">
            <v>Untitled</v>
          </cell>
          <cell r="O345" t="str">
            <v>From link 585 sites</v>
          </cell>
        </row>
        <row r="346">
          <cell r="A346" t="str">
            <v>2;24-URB11a</v>
          </cell>
          <cell r="B346">
            <v>345</v>
          </cell>
          <cell r="C346">
            <v>619</v>
          </cell>
          <cell r="D346" t="str">
            <v>URB 11a</v>
          </cell>
          <cell r="E346" t="str">
            <v>A: 23EHP-2x2-0.6HP NP TN; Upgradable to 4x2</v>
          </cell>
          <cell r="F346" t="str">
            <v>Site-01079</v>
          </cell>
          <cell r="G346" t="str">
            <v>S06°10'50.9</v>
          </cell>
          <cell r="H346" t="str">
            <v>106°46'30.7</v>
          </cell>
          <cell r="I346" t="str">
            <v>Site-00863 (Add 96)</v>
          </cell>
          <cell r="J346" t="str">
            <v>S06°09'58.0</v>
          </cell>
          <cell r="K346" t="str">
            <v>106°46'01.4</v>
          </cell>
          <cell r="L346" t="str">
            <v>&lt;None&gt;</v>
          </cell>
          <cell r="M346" t="str">
            <v>1.9 km]</v>
          </cell>
          <cell r="N346" t="str">
            <v>Untitled</v>
          </cell>
          <cell r="O346" t="str">
            <v>From link 585 sites</v>
          </cell>
        </row>
        <row r="347">
          <cell r="A347" t="str">
            <v>2;25-URB11a</v>
          </cell>
          <cell r="B347">
            <v>346</v>
          </cell>
          <cell r="C347">
            <v>620</v>
          </cell>
          <cell r="D347" t="str">
            <v>URB 11a</v>
          </cell>
          <cell r="E347" t="str">
            <v>A: 23EHP-2x2-0.6HP NP TN; Upgradable to 4x2</v>
          </cell>
          <cell r="F347" t="str">
            <v>Site-01079</v>
          </cell>
          <cell r="G347" t="str">
            <v>S06°10'50.9</v>
          </cell>
          <cell r="H347" t="str">
            <v>106°46'30.7</v>
          </cell>
          <cell r="I347" t="str">
            <v>Site-01080 (Add 96)</v>
          </cell>
          <cell r="J347" t="str">
            <v>S06°11'20.7</v>
          </cell>
          <cell r="K347" t="str">
            <v>106°46'07.6</v>
          </cell>
          <cell r="L347" t="str">
            <v>&lt;None&gt;</v>
          </cell>
          <cell r="M347" t="str">
            <v>1.2 km]</v>
          </cell>
          <cell r="N347" t="str">
            <v>Untitled</v>
          </cell>
          <cell r="O347" t="str">
            <v>From link 585 sites</v>
          </cell>
        </row>
        <row r="348">
          <cell r="A348" t="str">
            <v>6;5-URB11a</v>
          </cell>
          <cell r="B348">
            <v>347</v>
          </cell>
          <cell r="C348">
            <v>629</v>
          </cell>
          <cell r="D348" t="str">
            <v>URB 11a</v>
          </cell>
          <cell r="E348" t="str">
            <v>L: 15EHP-8x2-0.6HP HS TN; Upgradable to 16x2</v>
          </cell>
          <cell r="F348" t="str">
            <v>Site-01079</v>
          </cell>
          <cell r="G348" t="str">
            <v>S06°10'50.9</v>
          </cell>
          <cell r="H348" t="str">
            <v>106°46'30.7</v>
          </cell>
          <cell r="I348" t="str">
            <v>Site-01098 (Add 96)</v>
          </cell>
          <cell r="J348" t="str">
            <v>S06°11'35.5</v>
          </cell>
          <cell r="K348" t="str">
            <v>106°46'30.7</v>
          </cell>
          <cell r="L348" t="str">
            <v>&lt;None&gt;</v>
          </cell>
          <cell r="M348" t="str">
            <v>1.4 km]</v>
          </cell>
          <cell r="N348" t="str">
            <v>Untitled</v>
          </cell>
          <cell r="O348" t="str">
            <v>From link 585 sites</v>
          </cell>
        </row>
        <row r="349">
          <cell r="A349" t="str">
            <v>2;31-URB11a</v>
          </cell>
          <cell r="B349">
            <v>348</v>
          </cell>
          <cell r="C349">
            <v>621</v>
          </cell>
          <cell r="D349" t="str">
            <v>URB 11a</v>
          </cell>
          <cell r="E349" t="str">
            <v>A: 23EHP-2x2-0.6HP NP TN; Upgradable to 4x2</v>
          </cell>
          <cell r="F349" t="str">
            <v>Site-01081</v>
          </cell>
          <cell r="G349" t="str">
            <v>S06°11'30.7</v>
          </cell>
          <cell r="H349" t="str">
            <v>106°44'59.8</v>
          </cell>
          <cell r="I349" t="str">
            <v>Site-01002</v>
          </cell>
          <cell r="J349" t="str">
            <v>S06°11'12.9</v>
          </cell>
          <cell r="K349" t="str">
            <v>106°44'47.1</v>
          </cell>
          <cell r="L349" t="str">
            <v>&lt;None&gt;</v>
          </cell>
          <cell r="M349" t="str">
            <v>0.7 km]</v>
          </cell>
          <cell r="N349" t="str">
            <v>Untitled</v>
          </cell>
          <cell r="O349" t="str">
            <v>From link 585 sites</v>
          </cell>
        </row>
        <row r="350">
          <cell r="A350" t="str">
            <v>2;23-URB11a</v>
          </cell>
          <cell r="B350">
            <v>349</v>
          </cell>
          <cell r="C350">
            <v>618</v>
          </cell>
          <cell r="D350" t="str">
            <v>URB 11a</v>
          </cell>
          <cell r="E350" t="str">
            <v>A: 23EHP-2x2-0.6HP NP TN; Upgradable to 4x2</v>
          </cell>
          <cell r="F350" t="str">
            <v>Site-01097</v>
          </cell>
          <cell r="G350" t="str">
            <v>S06°11'24.0</v>
          </cell>
          <cell r="H350" t="str">
            <v>106°47'02.5</v>
          </cell>
          <cell r="I350" t="str">
            <v>Site-00310 (Add 96)</v>
          </cell>
          <cell r="J350" t="str">
            <v>S06°11'14.0</v>
          </cell>
          <cell r="K350" t="str">
            <v>106°46'42.7</v>
          </cell>
          <cell r="L350" t="str">
            <v>&lt;None&gt;</v>
          </cell>
          <cell r="M350" t="str">
            <v>0.7 km]</v>
          </cell>
          <cell r="N350" t="str">
            <v>Untitled</v>
          </cell>
          <cell r="O350" t="str">
            <v>From link 585 sites</v>
          </cell>
        </row>
        <row r="351">
          <cell r="A351" t="str">
            <v>2;13-URB11b</v>
          </cell>
          <cell r="B351">
            <v>350</v>
          </cell>
          <cell r="C351">
            <v>636</v>
          </cell>
          <cell r="D351" t="str">
            <v>URB 11b</v>
          </cell>
          <cell r="E351" t="str">
            <v>A: 23EHP-2x2-0.6HP NP TN; Upgradable to 4x2</v>
          </cell>
          <cell r="F351" t="str">
            <v>Site-01082</v>
          </cell>
          <cell r="G351" t="str">
            <v>S06°12'01.2</v>
          </cell>
          <cell r="H351" t="str">
            <v>106°44'57.4</v>
          </cell>
          <cell r="I351" t="str">
            <v>Site-01003 (Add 96)</v>
          </cell>
          <cell r="J351" t="str">
            <v>S06°11'41.4</v>
          </cell>
          <cell r="K351" t="str">
            <v>106°44'32.3</v>
          </cell>
          <cell r="L351" t="str">
            <v>&lt;None&gt;</v>
          </cell>
          <cell r="M351" t="str">
            <v>1.0 km]</v>
          </cell>
          <cell r="N351" t="str">
            <v>Untitled</v>
          </cell>
          <cell r="O351" t="str">
            <v>From link 585 sites</v>
          </cell>
        </row>
        <row r="352">
          <cell r="A352" t="str">
            <v>10;5-URB11b</v>
          </cell>
          <cell r="B352">
            <v>351</v>
          </cell>
          <cell r="C352">
            <v>268</v>
          </cell>
          <cell r="D352" t="str">
            <v>URB 11b</v>
          </cell>
          <cell r="E352" t="str">
            <v>O: 23EHP-16x2-0.6HP HS TN</v>
          </cell>
          <cell r="F352" t="str">
            <v>Site-01097 (Add 96)</v>
          </cell>
          <cell r="G352" t="str">
            <v>S06°11'24.0</v>
          </cell>
          <cell r="H352" t="str">
            <v>106°47'02.5</v>
          </cell>
          <cell r="I352" t="str">
            <v>Site-01098 (Add 96)</v>
          </cell>
          <cell r="J352" t="str">
            <v>S06°11'35.5</v>
          </cell>
          <cell r="K352" t="str">
            <v>106°46'30.7</v>
          </cell>
          <cell r="L352" t="str">
            <v>&lt;None&gt;</v>
          </cell>
          <cell r="M352" t="str">
            <v>1.0 km]</v>
          </cell>
          <cell r="N352" t="str">
            <v>Untitled</v>
          </cell>
          <cell r="O352" t="str">
            <v>From link 204 sites</v>
          </cell>
        </row>
        <row r="353">
          <cell r="A353" t="str">
            <v>4;9-URB11a</v>
          </cell>
          <cell r="B353">
            <v>352</v>
          </cell>
          <cell r="C353">
            <v>269</v>
          </cell>
          <cell r="D353" t="str">
            <v>URB 11b</v>
          </cell>
          <cell r="E353" t="str">
            <v>H: 18EHP-4x2-0.6HP NP TN; Upgradable to 8x2</v>
          </cell>
          <cell r="F353" t="str">
            <v>Site-01097 (Add 96)</v>
          </cell>
          <cell r="G353" t="str">
            <v>S06°11'24.0</v>
          </cell>
          <cell r="H353" t="str">
            <v>106°47'02.5</v>
          </cell>
          <cell r="I353" t="str">
            <v>Site-00988 (Add 96)</v>
          </cell>
          <cell r="J353" t="str">
            <v>S06°10'20.0</v>
          </cell>
          <cell r="K353" t="str">
            <v>106°46'31.3</v>
          </cell>
          <cell r="L353" t="str">
            <v>&lt;None&gt;</v>
          </cell>
          <cell r="M353" t="str">
            <v>2.2 km]</v>
          </cell>
          <cell r="N353" t="str">
            <v>Untitled</v>
          </cell>
          <cell r="O353" t="str">
            <v>From link 204 sites</v>
          </cell>
        </row>
        <row r="354">
          <cell r="A354" t="str">
            <v>2;12-URB11b</v>
          </cell>
          <cell r="B354">
            <v>353</v>
          </cell>
          <cell r="C354">
            <v>633</v>
          </cell>
          <cell r="D354" t="str">
            <v>URB 11b</v>
          </cell>
          <cell r="E354" t="str">
            <v>A: 23EHP-2x2-0.6HP NP TN; Upgradable to 4x2</v>
          </cell>
          <cell r="F354" t="str">
            <v>Site-01099</v>
          </cell>
          <cell r="G354" t="str">
            <v>S06°11'51.9</v>
          </cell>
          <cell r="H354" t="str">
            <v>106°46'01.8</v>
          </cell>
          <cell r="I354" t="str">
            <v>Site-01117</v>
          </cell>
          <cell r="J354" t="str">
            <v>S06°12'29.7</v>
          </cell>
          <cell r="K354" t="str">
            <v>106°45'49.6</v>
          </cell>
          <cell r="L354" t="str">
            <v>&lt;None&gt;</v>
          </cell>
          <cell r="M354" t="str">
            <v>1.2 km]</v>
          </cell>
          <cell r="N354" t="str">
            <v>Untitled</v>
          </cell>
          <cell r="O354" t="str">
            <v>From link 585 sites</v>
          </cell>
        </row>
        <row r="355">
          <cell r="A355" t="str">
            <v>2;14-URB11b</v>
          </cell>
          <cell r="B355">
            <v>354</v>
          </cell>
          <cell r="C355">
            <v>637</v>
          </cell>
          <cell r="D355" t="str">
            <v>URB 11b</v>
          </cell>
          <cell r="E355" t="str">
            <v>A: 23EHP-2x2-0.6HP NP TN; Upgradable to 4x2</v>
          </cell>
          <cell r="F355" t="str">
            <v>Site-01100</v>
          </cell>
          <cell r="G355" t="str">
            <v>S06°12'13.4</v>
          </cell>
          <cell r="H355" t="str">
            <v>106°45'25.4</v>
          </cell>
          <cell r="I355" t="str">
            <v>Site-00470</v>
          </cell>
          <cell r="J355" t="str">
            <v>S06°11'48.2</v>
          </cell>
          <cell r="K355" t="str">
            <v>106°45'22.9</v>
          </cell>
          <cell r="L355" t="str">
            <v>&lt;None&gt;</v>
          </cell>
          <cell r="M355" t="str">
            <v>0.8 km]</v>
          </cell>
          <cell r="N355" t="str">
            <v>Untitled</v>
          </cell>
          <cell r="O355" t="str">
            <v>From link 585 sites</v>
          </cell>
        </row>
        <row r="356">
          <cell r="A356" t="str">
            <v>4;6-URB11b</v>
          </cell>
          <cell r="B356">
            <v>355</v>
          </cell>
          <cell r="C356">
            <v>641</v>
          </cell>
          <cell r="D356" t="str">
            <v>URB 11b</v>
          </cell>
          <cell r="E356" t="str">
            <v>G: 23EHP-4x2-0.6HP NP TN; Upgradable to 8x2</v>
          </cell>
          <cell r="F356" t="str">
            <v>Site-01100</v>
          </cell>
          <cell r="G356" t="str">
            <v>S06°12'13.4</v>
          </cell>
          <cell r="H356" t="str">
            <v>106°45'25.4</v>
          </cell>
          <cell r="I356" t="str">
            <v>Site-01302</v>
          </cell>
          <cell r="J356" t="str">
            <v>S06°12'26.5</v>
          </cell>
          <cell r="K356" t="str">
            <v>106°44'55.3</v>
          </cell>
          <cell r="L356" t="str">
            <v>&lt;None&gt;</v>
          </cell>
          <cell r="M356" t="str">
            <v>1.0 km]</v>
          </cell>
          <cell r="N356" t="str">
            <v>Untitled</v>
          </cell>
          <cell r="O356" t="str">
            <v>From link 585 sites</v>
          </cell>
        </row>
        <row r="357">
          <cell r="A357" t="str">
            <v>2;20-URB11b</v>
          </cell>
          <cell r="B357">
            <v>356</v>
          </cell>
          <cell r="C357">
            <v>634</v>
          </cell>
          <cell r="D357" t="str">
            <v>URB 11b</v>
          </cell>
          <cell r="E357" t="str">
            <v>A: 23EHP-2x2-0.6HP NP TN; Upgradable to 4x2</v>
          </cell>
          <cell r="F357" t="str">
            <v>Site-01115</v>
          </cell>
          <cell r="G357" t="str">
            <v>S06°11'56.0</v>
          </cell>
          <cell r="H357" t="str">
            <v>106°46'56.9</v>
          </cell>
          <cell r="I357" t="str">
            <v>Site-01299 (Add 96)</v>
          </cell>
          <cell r="J357" t="str">
            <v>S06°11'39.3</v>
          </cell>
          <cell r="K357" t="str">
            <v>106°47'20.8</v>
          </cell>
          <cell r="L357" t="str">
            <v>&lt;None&gt;</v>
          </cell>
          <cell r="M357" t="str">
            <v>0.9 km]</v>
          </cell>
          <cell r="N357" t="str">
            <v>Untitled</v>
          </cell>
          <cell r="O357" t="str">
            <v>From link 585 sites</v>
          </cell>
        </row>
        <row r="358">
          <cell r="A358" t="str">
            <v>6;3-UBR11b</v>
          </cell>
          <cell r="B358">
            <v>357</v>
          </cell>
          <cell r="C358">
            <v>643</v>
          </cell>
          <cell r="D358" t="str">
            <v>URB 11b</v>
          </cell>
          <cell r="E358" t="str">
            <v>L: 15EHP-8x2-0.6HP HS TN; Upgradable to 16x2</v>
          </cell>
          <cell r="F358" t="str">
            <v>Site-01117</v>
          </cell>
          <cell r="G358" t="str">
            <v>S06°12'29.7</v>
          </cell>
          <cell r="H358" t="str">
            <v>106°45'49.6</v>
          </cell>
          <cell r="I358" t="str">
            <v>Site-01118 (Add 96)</v>
          </cell>
          <cell r="J358" t="str">
            <v>S06°12'51.6</v>
          </cell>
          <cell r="K358" t="str">
            <v>106°45'30.8</v>
          </cell>
          <cell r="L358" t="str">
            <v>&lt;None&gt;</v>
          </cell>
          <cell r="M358" t="str">
            <v>0.9 km]</v>
          </cell>
          <cell r="N358" t="str">
            <v>Untitled</v>
          </cell>
          <cell r="O358" t="str">
            <v>From link 585 sites</v>
          </cell>
        </row>
        <row r="359">
          <cell r="A359" t="str">
            <v>2;19-URB11b</v>
          </cell>
          <cell r="B359">
            <v>358</v>
          </cell>
          <cell r="C359">
            <v>639</v>
          </cell>
          <cell r="D359" t="str">
            <v>URB 11b</v>
          </cell>
          <cell r="E359" t="str">
            <v>A: 23EHP-2x2-0.6HP NP TN; Upgradable to 4x2</v>
          </cell>
          <cell r="F359" t="str">
            <v>Site-01129</v>
          </cell>
          <cell r="G359" t="str">
            <v>S06°12'01.4</v>
          </cell>
          <cell r="H359" t="str">
            <v>106°47'29.8</v>
          </cell>
          <cell r="I359" t="str">
            <v>Site-01299 (Add 96)</v>
          </cell>
          <cell r="J359" t="str">
            <v>S06°11'39.3</v>
          </cell>
          <cell r="K359" t="str">
            <v>106°47'20.8</v>
          </cell>
          <cell r="L359" t="str">
            <v>&lt;None&gt;</v>
          </cell>
          <cell r="M359" t="str">
            <v>0.7 km]</v>
          </cell>
          <cell r="N359" t="str">
            <v>Untitled</v>
          </cell>
          <cell r="O359" t="str">
            <v>From link 585 sites</v>
          </cell>
        </row>
        <row r="360">
          <cell r="A360" t="str">
            <v>10;4-URB11b</v>
          </cell>
          <cell r="B360">
            <v>359</v>
          </cell>
          <cell r="C360">
            <v>631</v>
          </cell>
          <cell r="D360" t="str">
            <v>URB 11b</v>
          </cell>
          <cell r="E360" t="str">
            <v>O: 23EHP-16x2-0.6HP HS TN</v>
          </cell>
          <cell r="F360" t="str">
            <v>Site-01130</v>
          </cell>
          <cell r="G360" t="str">
            <v>S06°12'24.6</v>
          </cell>
          <cell r="H360" t="str">
            <v>106°47'15.9</v>
          </cell>
          <cell r="I360" t="str">
            <v>Site-01131 (Add 96)</v>
          </cell>
          <cell r="J360" t="str">
            <v>S06°12'32.0</v>
          </cell>
          <cell r="K360" t="str">
            <v>106°46'48.5</v>
          </cell>
          <cell r="L360" t="str">
            <v>&lt;None&gt;</v>
          </cell>
          <cell r="M360" t="str">
            <v>0.9 km]</v>
          </cell>
          <cell r="N360" t="str">
            <v>Untitled</v>
          </cell>
          <cell r="O360" t="str">
            <v>From link 585 sites</v>
          </cell>
        </row>
        <row r="361">
          <cell r="A361" t="str">
            <v>6;4-URB11b</v>
          </cell>
          <cell r="B361">
            <v>360</v>
          </cell>
          <cell r="C361">
            <v>644</v>
          </cell>
          <cell r="D361" t="str">
            <v>URB 11b</v>
          </cell>
          <cell r="E361" t="str">
            <v>L: 15EHP-8x2-0.6HP HS TN; Upgradable to 16x2</v>
          </cell>
          <cell r="F361" t="str">
            <v>Site-01130</v>
          </cell>
          <cell r="G361" t="str">
            <v>S06°12'24.6</v>
          </cell>
          <cell r="H361" t="str">
            <v>106°47'15.9</v>
          </cell>
          <cell r="I361" t="str">
            <v>Site-01299 (Add 96)</v>
          </cell>
          <cell r="J361" t="str">
            <v>S06°11'39.3</v>
          </cell>
          <cell r="K361" t="str">
            <v>106°47'20.8</v>
          </cell>
          <cell r="L361" t="str">
            <v>&lt;None&gt;</v>
          </cell>
          <cell r="M361" t="str">
            <v>1.4 km]</v>
          </cell>
          <cell r="N361" t="str">
            <v>Untitled</v>
          </cell>
          <cell r="O361" t="str">
            <v>From link 585 sites</v>
          </cell>
        </row>
        <row r="362">
          <cell r="A362" t="str">
            <v>2;17-URB11b</v>
          </cell>
          <cell r="B362">
            <v>361</v>
          </cell>
          <cell r="C362">
            <v>638</v>
          </cell>
          <cell r="D362" t="str">
            <v>URB 11b</v>
          </cell>
          <cell r="E362" t="str">
            <v>A: 23EHP-2x2-0.6HP NP TN; Upgradable to 4x2</v>
          </cell>
          <cell r="F362" t="str">
            <v>Site-01131</v>
          </cell>
          <cell r="G362" t="str">
            <v>S06°12'32.0</v>
          </cell>
          <cell r="H362" t="str">
            <v>106°46'48.5</v>
          </cell>
          <cell r="I362" t="str">
            <v>Site-00322</v>
          </cell>
          <cell r="J362" t="str">
            <v>S06°12'43.3</v>
          </cell>
          <cell r="K362" t="str">
            <v>106°46'17.7</v>
          </cell>
          <cell r="L362" t="str">
            <v>&lt;None&gt;</v>
          </cell>
          <cell r="M362" t="str">
            <v>1.0 km]</v>
          </cell>
          <cell r="N362" t="str">
            <v>Untitled</v>
          </cell>
          <cell r="O362" t="str">
            <v>From link 585 sites</v>
          </cell>
        </row>
        <row r="363">
          <cell r="A363" t="str">
            <v>4;8-URB11b</v>
          </cell>
          <cell r="B363">
            <v>362</v>
          </cell>
          <cell r="C363">
            <v>642</v>
          </cell>
          <cell r="D363" t="str">
            <v>URB 11b</v>
          </cell>
          <cell r="E363" t="str">
            <v>G: 23EHP-4x2-0.6HP NP TN; Upgradable to 8x2</v>
          </cell>
          <cell r="F363" t="str">
            <v>Site-01131</v>
          </cell>
          <cell r="G363" t="str">
            <v>S06°12'32.0</v>
          </cell>
          <cell r="H363" t="str">
            <v>106°46'48.5</v>
          </cell>
          <cell r="I363" t="str">
            <v>Site-01116 (Add 96)</v>
          </cell>
          <cell r="J363" t="str">
            <v>S06°12'09.5</v>
          </cell>
          <cell r="K363" t="str">
            <v>106°46'29.4</v>
          </cell>
          <cell r="L363" t="str">
            <v>&lt;None&gt;</v>
          </cell>
          <cell r="M363" t="str">
            <v>0.9 km]</v>
          </cell>
          <cell r="N363" t="str">
            <v>Untitled</v>
          </cell>
          <cell r="O363" t="str">
            <v>From link 585 sites</v>
          </cell>
        </row>
        <row r="364">
          <cell r="A364" t="str">
            <v>2;30-URB11b</v>
          </cell>
          <cell r="B364">
            <v>363</v>
          </cell>
          <cell r="C364">
            <v>635</v>
          </cell>
          <cell r="D364" t="str">
            <v>URB 11b</v>
          </cell>
          <cell r="E364" t="str">
            <v>A: 23EHP-2x2-0.6HP NP TN; Upgradable to 4x2</v>
          </cell>
          <cell r="F364" t="str">
            <v>Site-01142</v>
          </cell>
          <cell r="G364" t="str">
            <v>S06°11'04.1</v>
          </cell>
          <cell r="H364" t="str">
            <v>106°47'17.9</v>
          </cell>
          <cell r="I364" t="str">
            <v>Site-00093</v>
          </cell>
          <cell r="J364" t="str">
            <v>S06°11'21.9</v>
          </cell>
          <cell r="K364" t="str">
            <v>106°47'57.9</v>
          </cell>
          <cell r="L364" t="str">
            <v>&lt;None&gt;</v>
          </cell>
          <cell r="M364" t="str">
            <v>1.3 km]</v>
          </cell>
          <cell r="N364" t="str">
            <v>Untitled</v>
          </cell>
          <cell r="O364" t="str">
            <v>From link 585 sites</v>
          </cell>
        </row>
        <row r="365">
          <cell r="A365" t="str">
            <v>4;5-URB11b</v>
          </cell>
          <cell r="B365">
            <v>364</v>
          </cell>
          <cell r="C365">
            <v>640</v>
          </cell>
          <cell r="D365" t="str">
            <v>URB 11b</v>
          </cell>
          <cell r="E365" t="str">
            <v>G: 23EHP-4x2-0.6HP NP TN; Upgradable to 8x2</v>
          </cell>
          <cell r="F365" t="str">
            <v>Site-01302</v>
          </cell>
          <cell r="G365" t="str">
            <v>S06°12'26.5</v>
          </cell>
          <cell r="H365" t="str">
            <v>106°44'55.3</v>
          </cell>
          <cell r="I365" t="str">
            <v>Site-01082 (Add 96)</v>
          </cell>
          <cell r="J365" t="str">
            <v>S06°12'01.2</v>
          </cell>
          <cell r="K365" t="str">
            <v>106°44'57.4</v>
          </cell>
          <cell r="L365" t="str">
            <v>&lt;None&gt;</v>
          </cell>
          <cell r="M365" t="str">
            <v>0.8 km]</v>
          </cell>
          <cell r="N365" t="str">
            <v>Untitled</v>
          </cell>
          <cell r="O365" t="str">
            <v>From link 585 sites</v>
          </cell>
        </row>
        <row r="366">
          <cell r="A366" t="str">
            <v>2;100;2 URB11b</v>
          </cell>
          <cell r="B366">
            <v>365</v>
          </cell>
          <cell r="C366">
            <v>632</v>
          </cell>
          <cell r="D366" t="str">
            <v>URB 11b</v>
          </cell>
          <cell r="E366" t="str">
            <v>A: 23EHP-2x2-0.6HP NP TN; Upgradable to 4x2</v>
          </cell>
          <cell r="F366" t="str">
            <v>Site-01540</v>
          </cell>
          <cell r="G366" t="str">
            <v>S06°12'13.6</v>
          </cell>
          <cell r="H366" t="str">
            <v>106°48'00.2</v>
          </cell>
          <cell r="I366" t="str">
            <v>JDC (non-200)</v>
          </cell>
          <cell r="J366" t="str">
            <v>S06°12'07.2</v>
          </cell>
          <cell r="K366" t="str">
            <v>106°48'01.4</v>
          </cell>
          <cell r="L366" t="str">
            <v>&lt;None&gt;</v>
          </cell>
          <cell r="M366" t="str">
            <v>0.2 km]</v>
          </cell>
          <cell r="N366" t="str">
            <v>Untitled</v>
          </cell>
          <cell r="O366" t="str">
            <v>From link 585 sites</v>
          </cell>
        </row>
        <row r="367">
          <cell r="A367" t="str">
            <v>10;30-URB12</v>
          </cell>
          <cell r="B367">
            <v>366</v>
          </cell>
          <cell r="C367">
            <v>270</v>
          </cell>
          <cell r="D367" t="str">
            <v>URB 12</v>
          </cell>
          <cell r="E367" t="str">
            <v>O: 23EHP-16x2-0.6HP HS TN</v>
          </cell>
          <cell r="F367" t="str">
            <v>Site-00565</v>
          </cell>
          <cell r="G367" t="str">
            <v>S06°09'02.4</v>
          </cell>
          <cell r="H367" t="str">
            <v>106°47'54.8</v>
          </cell>
          <cell r="I367" t="str">
            <v>Site-00048 (non-200)</v>
          </cell>
          <cell r="J367" t="str">
            <v>S06°09'13.9</v>
          </cell>
          <cell r="K367" t="str">
            <v>106°47'35.4</v>
          </cell>
          <cell r="L367" t="str">
            <v>&lt;None&gt;</v>
          </cell>
          <cell r="M367" t="str">
            <v>0.7 km]</v>
          </cell>
          <cell r="N367" t="str">
            <v>Untitled</v>
          </cell>
          <cell r="O367" t="str">
            <v>From link 204 sites</v>
          </cell>
        </row>
        <row r="368">
          <cell r="A368" t="str">
            <v>4;25-URB_3</v>
          </cell>
          <cell r="B368">
            <v>367</v>
          </cell>
          <cell r="C368">
            <v>271</v>
          </cell>
          <cell r="D368" t="str">
            <v>URB 3</v>
          </cell>
          <cell r="E368" t="str">
            <v>G: 23EHP-4x2-0.6HP NP TN; Upgradable to 8x2</v>
          </cell>
          <cell r="F368" t="str">
            <v>Site-00588 (non-200)</v>
          </cell>
          <cell r="G368" t="str">
            <v>S06°12'22.3</v>
          </cell>
          <cell r="H368" t="str">
            <v>106°50'59.0</v>
          </cell>
          <cell r="I368" t="str">
            <v>RSCM (non-200)</v>
          </cell>
          <cell r="J368" t="str">
            <v>S06°11'52.1</v>
          </cell>
          <cell r="K368" t="str">
            <v>106°50'47.8</v>
          </cell>
          <cell r="L368" t="str">
            <v>&lt;None&gt;</v>
          </cell>
          <cell r="M368" t="str">
            <v>1.0 km]</v>
          </cell>
          <cell r="N368" t="str">
            <v>Untitled</v>
          </cell>
          <cell r="O368" t="str">
            <v>From link 204 sites</v>
          </cell>
        </row>
        <row r="369">
          <cell r="A369" t="str">
            <v>6;14-URB_5</v>
          </cell>
          <cell r="B369">
            <v>368</v>
          </cell>
          <cell r="C369">
            <v>272</v>
          </cell>
          <cell r="D369" t="str">
            <v>URB 5</v>
          </cell>
          <cell r="E369" t="str">
            <v>L: 15EHP-8x2-0.6HP HS TN; Upgradable to 16x2</v>
          </cell>
          <cell r="F369" t="str">
            <v>Casablanca (non-200)</v>
          </cell>
          <cell r="G369" t="str">
            <v>S06°13'24.3</v>
          </cell>
          <cell r="H369" t="str">
            <v>106°50'42.5</v>
          </cell>
          <cell r="I369" t="str">
            <v>Site-00147</v>
          </cell>
          <cell r="J369" t="str">
            <v>S06°13'07.9</v>
          </cell>
          <cell r="K369" t="str">
            <v>106°50'20.5</v>
          </cell>
          <cell r="L369" t="str">
            <v>&lt;None&gt;</v>
          </cell>
          <cell r="M369" t="str">
            <v>0.8 km]</v>
          </cell>
          <cell r="N369" t="str">
            <v>Untitled</v>
          </cell>
          <cell r="O369" t="str">
            <v>From link 204 sites</v>
          </cell>
        </row>
        <row r="370">
          <cell r="A370" t="str">
            <v>10;12-URB_5</v>
          </cell>
          <cell r="B370">
            <v>369</v>
          </cell>
          <cell r="C370">
            <v>273</v>
          </cell>
          <cell r="D370" t="str">
            <v>URB 5</v>
          </cell>
          <cell r="E370" t="str">
            <v>O: 23EHP-16x2-0.6HP HS TN</v>
          </cell>
          <cell r="F370" t="str">
            <v>Site-01189</v>
          </cell>
          <cell r="G370" t="str">
            <v>S06°12'37.5</v>
          </cell>
          <cell r="H370" t="str">
            <v>106°50'38.4</v>
          </cell>
          <cell r="I370" t="str">
            <v>Site-00588 (non-200)</v>
          </cell>
          <cell r="J370" t="str">
            <v>S06°12'22.3</v>
          </cell>
          <cell r="K370" t="str">
            <v>106°50'59.0</v>
          </cell>
          <cell r="L370" t="str">
            <v>&lt;None&gt;</v>
          </cell>
          <cell r="M370" t="str">
            <v>0.8 km]</v>
          </cell>
          <cell r="N370" t="str">
            <v>Untitled</v>
          </cell>
          <cell r="O370" t="str">
            <v>From link 204 sites</v>
          </cell>
        </row>
        <row r="371">
          <cell r="A371" t="str">
            <v>63;3 u8 du5a u9b</v>
          </cell>
          <cell r="B371">
            <v>370</v>
          </cell>
          <cell r="C371">
            <v>892</v>
          </cell>
          <cell r="D371" t="str">
            <v>URB 8</v>
          </cell>
          <cell r="E371" t="str">
            <v xml:space="preserve">S: 13EHC-63x2-1.2HP NP ; Ant Dual Polarized  </v>
          </cell>
          <cell r="F371" t="str">
            <v>Site-00172</v>
          </cell>
          <cell r="G371" t="str">
            <v>S06°15'17.8</v>
          </cell>
          <cell r="H371" t="str">
            <v>106°47'48.8</v>
          </cell>
          <cell r="I371" t="str">
            <v>Ind-Mal Pondok Indah B-8</v>
          </cell>
          <cell r="J371" t="str">
            <v>S06°15'54.6</v>
          </cell>
          <cell r="K371" t="str">
            <v>106°47'02.8</v>
          </cell>
          <cell r="L371" t="str">
            <v>&lt;None&gt;</v>
          </cell>
          <cell r="M371" t="str">
            <v>1.8 km]</v>
          </cell>
          <cell r="N371" t="str">
            <v>Untitled</v>
          </cell>
          <cell r="O371" t="str">
            <v>From link 585 sites</v>
          </cell>
        </row>
        <row r="372">
          <cell r="A372" t="str">
            <v>63;3 u8 du5a u9b;2</v>
          </cell>
          <cell r="B372">
            <v>371</v>
          </cell>
          <cell r="C372">
            <v>893</v>
          </cell>
          <cell r="D372" t="str">
            <v>URB 8</v>
          </cell>
          <cell r="E372" t="str">
            <v xml:space="preserve">T: 7EHC-63x2-0.6HP NP; Ant Dual Polarized </v>
          </cell>
          <cell r="F372" t="str">
            <v>Site-01258</v>
          </cell>
          <cell r="G372" t="str">
            <v>S06°15'24.4</v>
          </cell>
          <cell r="H372" t="str">
            <v>106°50'15.1</v>
          </cell>
          <cell r="I372" t="str">
            <v>Site-00172</v>
          </cell>
          <cell r="J372" t="str">
            <v>S06°15'17.8</v>
          </cell>
          <cell r="K372" t="str">
            <v>106°47'48.8</v>
          </cell>
          <cell r="L372" t="str">
            <v>&lt;None&gt;</v>
          </cell>
          <cell r="M372" t="str">
            <v>4.5 km]</v>
          </cell>
          <cell r="N372" t="str">
            <v>Untitled</v>
          </cell>
          <cell r="O372" t="str">
            <v>From link 585 sites</v>
          </cell>
        </row>
        <row r="373">
          <cell r="A373" t="str">
            <v>63;3 u8 du5a u9b;4</v>
          </cell>
          <cell r="B373">
            <v>372</v>
          </cell>
          <cell r="C373">
            <v>895</v>
          </cell>
          <cell r="D373" t="str">
            <v>URB 8</v>
          </cell>
          <cell r="E373" t="str">
            <v xml:space="preserve">T: 7EHC-63x2-0.6HP NP; Ant Dual Polarized </v>
          </cell>
          <cell r="F373" t="str">
            <v>Site-01258</v>
          </cell>
          <cell r="G373" t="str">
            <v>S06°15'24.4</v>
          </cell>
          <cell r="H373" t="str">
            <v>106°50'15.1</v>
          </cell>
          <cell r="I373" t="str">
            <v>Site-01261</v>
          </cell>
          <cell r="J373" t="str">
            <v>S06°16'30.1</v>
          </cell>
          <cell r="K373" t="str">
            <v>106°48'58.4</v>
          </cell>
          <cell r="L373" t="str">
            <v>&lt;None&gt;</v>
          </cell>
          <cell r="M373" t="str">
            <v>3.1 km]</v>
          </cell>
          <cell r="N373" t="str">
            <v>Untitled</v>
          </cell>
          <cell r="O373" t="str">
            <v>From link 585 sites</v>
          </cell>
        </row>
        <row r="374">
          <cell r="A374" t="str">
            <v>63;3 u8 du5a u9b;3</v>
          </cell>
          <cell r="B374">
            <v>373</v>
          </cell>
          <cell r="C374">
            <v>894</v>
          </cell>
          <cell r="D374" t="str">
            <v>URB 8</v>
          </cell>
          <cell r="E374" t="str">
            <v xml:space="preserve">T: 7EHC-63x2-0.6HP NP; Ant Dual Polarized </v>
          </cell>
          <cell r="F374" t="str">
            <v>Site-01261</v>
          </cell>
          <cell r="G374" t="str">
            <v>S06°16'30.1</v>
          </cell>
          <cell r="H374" t="str">
            <v>106°48'58.4</v>
          </cell>
          <cell r="I374" t="str">
            <v>Ind-Mal Pondok Indah B-8</v>
          </cell>
          <cell r="J374" t="str">
            <v>S06°15'54.6</v>
          </cell>
          <cell r="K374" t="str">
            <v>106°47'02.8</v>
          </cell>
          <cell r="L374" t="str">
            <v>&lt;None&gt;</v>
          </cell>
          <cell r="M374" t="str">
            <v>3.7 km]</v>
          </cell>
          <cell r="N374" t="str">
            <v>Untitled</v>
          </cell>
          <cell r="O374" t="str">
            <v>From link 585 sites</v>
          </cell>
        </row>
        <row r="375">
          <cell r="A375" t="str">
            <v>10;4u8</v>
          </cell>
          <cell r="B375">
            <v>374</v>
          </cell>
          <cell r="C375">
            <v>879</v>
          </cell>
          <cell r="D375" t="str">
            <v>URB 8</v>
          </cell>
          <cell r="E375" t="str">
            <v>O: 23EHP-16x2-0.6HP HS TN</v>
          </cell>
          <cell r="F375" t="str">
            <v>Site-01271</v>
          </cell>
          <cell r="G375" t="str">
            <v>S06°16'57.5</v>
          </cell>
          <cell r="H375" t="str">
            <v>106°49'11.3</v>
          </cell>
          <cell r="I375" t="str">
            <v>Site-01261</v>
          </cell>
          <cell r="J375" t="str">
            <v>S06°16'30.1</v>
          </cell>
          <cell r="K375" t="str">
            <v>106°48'58.4</v>
          </cell>
          <cell r="L375" t="str">
            <v>&lt;None&gt;</v>
          </cell>
          <cell r="M375" t="str">
            <v>0.9 km]</v>
          </cell>
          <cell r="N375" t="str">
            <v>Untitled</v>
          </cell>
          <cell r="O375" t="str">
            <v>From link 585 sites</v>
          </cell>
        </row>
        <row r="376">
          <cell r="A376" t="str">
            <v>6;2-CBD_3</v>
          </cell>
          <cell r="B376">
            <v>375</v>
          </cell>
          <cell r="C376">
            <v>274</v>
          </cell>
          <cell r="D376" t="str">
            <v>URB 8</v>
          </cell>
          <cell r="E376" t="str">
            <v>L: 15EHP-8x2-0.6HP HS TN; Upgradable to 16x2</v>
          </cell>
          <cell r="F376" t="str">
            <v>Site-01532 (non-200)</v>
          </cell>
          <cell r="G376" t="str">
            <v>S06°14'51.6</v>
          </cell>
          <cell r="H376" t="str">
            <v>106°48'54.9</v>
          </cell>
          <cell r="I376" t="str">
            <v>Seibu (non-200)</v>
          </cell>
          <cell r="J376" t="str">
            <v>S06°14'42.5</v>
          </cell>
          <cell r="K376" t="str">
            <v>106°48'13.0</v>
          </cell>
          <cell r="L376" t="str">
            <v>&lt;None&gt;</v>
          </cell>
          <cell r="M376" t="str">
            <v>1.3 km]</v>
          </cell>
          <cell r="N376" t="str">
            <v>Untitled</v>
          </cell>
          <cell r="O376" t="str">
            <v>From link 204 sites</v>
          </cell>
        </row>
        <row r="377">
          <cell r="A377" t="str">
            <v>63 u9a s7 u10</v>
          </cell>
          <cell r="B377">
            <v>376</v>
          </cell>
          <cell r="C377">
            <v>923</v>
          </cell>
          <cell r="D377" t="str">
            <v>URB 9a</v>
          </cell>
          <cell r="E377" t="str">
            <v xml:space="preserve">S: 13EHC-63x2-1.2HP NP ; Ant Dual Polarized  </v>
          </cell>
          <cell r="F377" t="str">
            <v>PIM2???</v>
          </cell>
          <cell r="G377" t="str">
            <v>S06°15'52.0</v>
          </cell>
          <cell r="H377" t="str">
            <v>106°47'03.3</v>
          </cell>
          <cell r="I377" t="str">
            <v>Site-00465</v>
          </cell>
          <cell r="J377" t="str">
            <v>S06°15'18.2</v>
          </cell>
          <cell r="K377" t="str">
            <v>106°45'47.7</v>
          </cell>
          <cell r="L377" t="str">
            <v>&lt;None&gt;</v>
          </cell>
          <cell r="M377" t="str">
            <v>2.6 km]</v>
          </cell>
          <cell r="N377" t="str">
            <v>Untitled</v>
          </cell>
          <cell r="O377" t="str">
            <v>From link 585 sites</v>
          </cell>
        </row>
        <row r="378">
          <cell r="A378" t="str">
            <v>2;38u9a</v>
          </cell>
          <cell r="B378">
            <v>377</v>
          </cell>
          <cell r="C378">
            <v>915</v>
          </cell>
          <cell r="D378" t="str">
            <v>URB 9a</v>
          </cell>
          <cell r="E378" t="str">
            <v>A: 23EHP-2x2-0.6HP NP TN; Upgradable to 4x2</v>
          </cell>
          <cell r="F378" t="str">
            <v>Site-00316</v>
          </cell>
          <cell r="G378" t="str">
            <v>S06°16'45.9</v>
          </cell>
          <cell r="H378" t="str">
            <v>106°46'42.2</v>
          </cell>
          <cell r="I378" t="str">
            <v>Site-01232</v>
          </cell>
          <cell r="J378" t="str">
            <v>S06°16'26.1</v>
          </cell>
          <cell r="K378" t="str">
            <v>106°46'22.4</v>
          </cell>
          <cell r="L378" t="str">
            <v>&lt;None&gt;</v>
          </cell>
          <cell r="M378" t="str">
            <v>0.9 km]</v>
          </cell>
          <cell r="N378" t="str">
            <v>Untitled</v>
          </cell>
          <cell r="O378" t="str">
            <v>From link 585 sites</v>
          </cell>
        </row>
        <row r="379">
          <cell r="A379" t="str">
            <v>2;41u9a s7</v>
          </cell>
          <cell r="B379">
            <v>378</v>
          </cell>
          <cell r="C379">
            <v>918</v>
          </cell>
          <cell r="D379" t="str">
            <v>URB 9a</v>
          </cell>
          <cell r="E379" t="str">
            <v>B: 18EHP-2x2-0.6HP NP TN; Upgradable to 4x2</v>
          </cell>
          <cell r="F379" t="str">
            <v>Site-01198</v>
          </cell>
          <cell r="G379" t="str">
            <v>S06°15'41.5</v>
          </cell>
          <cell r="H379" t="str">
            <v>106°45'57.5</v>
          </cell>
          <cell r="I379" t="str">
            <v>Site-00466</v>
          </cell>
          <cell r="J379" t="str">
            <v>S06°15'17.0</v>
          </cell>
          <cell r="K379" t="str">
            <v>106°44'53.7</v>
          </cell>
          <cell r="L379" t="str">
            <v>&lt;None&gt;</v>
          </cell>
          <cell r="M379" t="str">
            <v>2.1 km]</v>
          </cell>
          <cell r="N379" t="str">
            <v>Untitled</v>
          </cell>
          <cell r="O379" t="str">
            <v>From link 585 sites</v>
          </cell>
        </row>
        <row r="380">
          <cell r="A380" t="str">
            <v>2;59u9a</v>
          </cell>
          <cell r="B380">
            <v>379</v>
          </cell>
          <cell r="C380">
            <v>911</v>
          </cell>
          <cell r="D380" t="str">
            <v>URB 9a</v>
          </cell>
          <cell r="E380" t="str">
            <v>A: 23EHP-2x2-0.6HP NP TN; Upgradable to 4x2</v>
          </cell>
          <cell r="F380" t="str">
            <v>Site-01214</v>
          </cell>
          <cell r="G380" t="str">
            <v>S06°16'01.4</v>
          </cell>
          <cell r="H380" t="str">
            <v>106°46'28.5</v>
          </cell>
          <cell r="I380" t="str">
            <v>Site-01197</v>
          </cell>
          <cell r="J380" t="str">
            <v>S06°15'22.5</v>
          </cell>
          <cell r="K380" t="str">
            <v>106°46'30.5</v>
          </cell>
          <cell r="L380" t="str">
            <v>&lt;None&gt;</v>
          </cell>
          <cell r="M380" t="str">
            <v>1.2 km]</v>
          </cell>
          <cell r="N380" t="str">
            <v>Untitled</v>
          </cell>
          <cell r="O380" t="str">
            <v>From link 585 sites</v>
          </cell>
        </row>
        <row r="381">
          <cell r="A381" t="str">
            <v>2;43u9a s7</v>
          </cell>
          <cell r="B381">
            <v>380</v>
          </cell>
          <cell r="C381">
            <v>910</v>
          </cell>
          <cell r="D381" t="str">
            <v>URB 9a</v>
          </cell>
          <cell r="E381" t="str">
            <v>A: 23EHP-2x2-0.6HP NP TN; Upgradable to 4x2</v>
          </cell>
          <cell r="F381" t="str">
            <v>Site-01215</v>
          </cell>
          <cell r="G381" t="str">
            <v>S06°16'06.2</v>
          </cell>
          <cell r="H381" t="str">
            <v>106°45'33.3</v>
          </cell>
          <cell r="I381" t="str">
            <v>Site-00195</v>
          </cell>
          <cell r="J381" t="str">
            <v>S06°16'16.1</v>
          </cell>
          <cell r="K381" t="str">
            <v>106°44'49.5</v>
          </cell>
          <cell r="L381" t="str">
            <v>&lt;None&gt;</v>
          </cell>
          <cell r="M381" t="str">
            <v>1.4 km]</v>
          </cell>
          <cell r="N381" t="str">
            <v>Untitled</v>
          </cell>
          <cell r="O381" t="str">
            <v>From link 585 sites</v>
          </cell>
        </row>
        <row r="382">
          <cell r="A382" t="str">
            <v>2;39u9a</v>
          </cell>
          <cell r="B382">
            <v>381</v>
          </cell>
          <cell r="C382">
            <v>916</v>
          </cell>
          <cell r="D382" t="str">
            <v>URB 9a</v>
          </cell>
          <cell r="E382" t="str">
            <v>A: 23EHP-2x2-0.6HP NP TN; Upgradable to 4x2</v>
          </cell>
          <cell r="F382" t="str">
            <v>Site-01216</v>
          </cell>
          <cell r="G382" t="str">
            <v>S06°16'38.5</v>
          </cell>
          <cell r="H382" t="str">
            <v>106°45'22.0</v>
          </cell>
          <cell r="I382" t="str">
            <v>Site-00467 (Add 96)</v>
          </cell>
          <cell r="J382" t="str">
            <v>S06°16'27.2</v>
          </cell>
          <cell r="K382" t="str">
            <v>106°45'47.6</v>
          </cell>
          <cell r="L382" t="str">
            <v>&lt;None&gt;</v>
          </cell>
          <cell r="M382" t="str">
            <v>0.9 km]</v>
          </cell>
          <cell r="N382" t="str">
            <v>Untitled</v>
          </cell>
          <cell r="O382" t="str">
            <v>From link 585 sites</v>
          </cell>
        </row>
        <row r="383">
          <cell r="A383" t="str">
            <v>2;61u9a</v>
          </cell>
          <cell r="B383">
            <v>382</v>
          </cell>
          <cell r="C383">
            <v>912</v>
          </cell>
          <cell r="D383" t="str">
            <v>URB 9a</v>
          </cell>
          <cell r="E383" t="str">
            <v>A: 23EHP-2x2-0.6HP NP TN; Upgradable to 4x2</v>
          </cell>
          <cell r="F383" t="str">
            <v>Site-01230</v>
          </cell>
          <cell r="G383" t="str">
            <v>S06°16'05.3</v>
          </cell>
          <cell r="H383" t="str">
            <v>106°47'26.7</v>
          </cell>
          <cell r="I383" t="str">
            <v>Site-01544</v>
          </cell>
          <cell r="J383" t="str">
            <v>S06°15'51.7</v>
          </cell>
          <cell r="K383" t="str">
            <v>106°46'59.4</v>
          </cell>
          <cell r="L383" t="str">
            <v>&lt;None&gt;</v>
          </cell>
          <cell r="M383" t="str">
            <v>0.9 km]</v>
          </cell>
          <cell r="N383" t="str">
            <v>Untitled</v>
          </cell>
          <cell r="O383" t="str">
            <v>From link 585 sites</v>
          </cell>
        </row>
        <row r="384">
          <cell r="A384" t="str">
            <v>10;11u9a</v>
          </cell>
          <cell r="B384">
            <v>383</v>
          </cell>
          <cell r="C384">
            <v>909</v>
          </cell>
          <cell r="D384" t="str">
            <v>URB 9a</v>
          </cell>
          <cell r="E384" t="str">
            <v>O: 23EHP-16x2-0.6HP HS TN</v>
          </cell>
          <cell r="F384" t="str">
            <v>Site-01231</v>
          </cell>
          <cell r="G384" t="str">
            <v>S06°16'20.2</v>
          </cell>
          <cell r="H384" t="str">
            <v>106°46'57.7</v>
          </cell>
          <cell r="I384" t="str">
            <v>Site-01197</v>
          </cell>
          <cell r="J384" t="str">
            <v>S06°15'22.5</v>
          </cell>
          <cell r="K384" t="str">
            <v>106°46'30.5</v>
          </cell>
          <cell r="L384" t="str">
            <v>&lt;None&gt;</v>
          </cell>
          <cell r="M384" t="str">
            <v>2.0 km]</v>
          </cell>
          <cell r="N384" t="str">
            <v>Untitled</v>
          </cell>
          <cell r="O384" t="str">
            <v>From link 585 sites</v>
          </cell>
        </row>
        <row r="385">
          <cell r="A385" t="str">
            <v>63 u9a s7 u10;3</v>
          </cell>
          <cell r="B385">
            <v>384</v>
          </cell>
          <cell r="C385">
            <v>925</v>
          </cell>
          <cell r="D385" t="str">
            <v>URB 9a</v>
          </cell>
          <cell r="E385" t="str">
            <v xml:space="preserve">S: 13EHC-63x2-1.2HP NP ; Ant Dual Polarized  </v>
          </cell>
          <cell r="F385" t="str">
            <v>Site-01231</v>
          </cell>
          <cell r="G385" t="str">
            <v>S06°16'20.2</v>
          </cell>
          <cell r="H385" t="str">
            <v>106°46'57.7</v>
          </cell>
          <cell r="I385" t="str">
            <v>Site-01233 (Add 96)</v>
          </cell>
          <cell r="J385" t="str">
            <v>S06°16'57.7</v>
          </cell>
          <cell r="K385" t="str">
            <v>106°45'57.3</v>
          </cell>
          <cell r="L385" t="str">
            <v>&lt;None&gt;</v>
          </cell>
          <cell r="M385" t="str">
            <v>2.2 km]</v>
          </cell>
          <cell r="N385" t="str">
            <v>Untitled</v>
          </cell>
          <cell r="O385" t="str">
            <v>From link 585 sites</v>
          </cell>
        </row>
        <row r="386">
          <cell r="A386" t="str">
            <v>63 u9a s7 u10;4</v>
          </cell>
          <cell r="B386">
            <v>385</v>
          </cell>
          <cell r="C386">
            <v>926</v>
          </cell>
          <cell r="D386" t="str">
            <v>URB 9a</v>
          </cell>
          <cell r="E386" t="str">
            <v xml:space="preserve">R: 13EHC-63x2-0.6HP NP; Ant Dual Polarized </v>
          </cell>
          <cell r="F386" t="str">
            <v>Site-01231</v>
          </cell>
          <cell r="G386" t="str">
            <v>S06°16'20.2</v>
          </cell>
          <cell r="H386" t="str">
            <v>106°46'57.7</v>
          </cell>
          <cell r="I386" t="str">
            <v>Ind-Mal Pondok Indah B-8</v>
          </cell>
          <cell r="J386" t="str">
            <v>S06°15'54.6</v>
          </cell>
          <cell r="K386" t="str">
            <v>106°47'02.8</v>
          </cell>
          <cell r="L386" t="str">
            <v>&lt;None&gt;</v>
          </cell>
          <cell r="M386" t="str">
            <v>0.8 km]</v>
          </cell>
          <cell r="N386" t="str">
            <v>Untitled</v>
          </cell>
          <cell r="O386" t="str">
            <v>From link 585 sites</v>
          </cell>
        </row>
        <row r="387">
          <cell r="A387" t="str">
            <v>63 u9a s7 u10;2</v>
          </cell>
          <cell r="B387">
            <v>386</v>
          </cell>
          <cell r="C387">
            <v>924</v>
          </cell>
          <cell r="D387" t="str">
            <v>URB 9a</v>
          </cell>
          <cell r="E387" t="str">
            <v xml:space="preserve">T: 7EHC-63x2-0.6HP NP; Ant Dual Polarized </v>
          </cell>
          <cell r="F387" t="str">
            <v>Site-01233</v>
          </cell>
          <cell r="G387" t="str">
            <v>S06°16'57.7</v>
          </cell>
          <cell r="H387" t="str">
            <v>106°45'57.3</v>
          </cell>
          <cell r="I387" t="str">
            <v>Site-00465</v>
          </cell>
          <cell r="J387" t="str">
            <v>S06°15'18.2</v>
          </cell>
          <cell r="K387" t="str">
            <v>106°45'47.7</v>
          </cell>
          <cell r="L387" t="str">
            <v>&lt;None&gt;</v>
          </cell>
          <cell r="M387" t="str">
            <v>3.1 km]</v>
          </cell>
          <cell r="N387" t="str">
            <v>Untitled</v>
          </cell>
          <cell r="O387" t="str">
            <v>From link 585 sites</v>
          </cell>
        </row>
        <row r="388">
          <cell r="A388" t="str">
            <v>10;7u9a</v>
          </cell>
          <cell r="B388">
            <v>387</v>
          </cell>
          <cell r="C388">
            <v>907</v>
          </cell>
          <cell r="D388" t="str">
            <v>URB 9a</v>
          </cell>
          <cell r="E388" t="str">
            <v>O: 23EHP-16x2-0.6HP HS TN</v>
          </cell>
          <cell r="F388" t="str">
            <v>Site-01234</v>
          </cell>
          <cell r="G388" t="str">
            <v>S06°17'16.6</v>
          </cell>
          <cell r="H388" t="str">
            <v>106°45'24.2</v>
          </cell>
          <cell r="I388" t="str">
            <v>Site-01233 (Add 96)</v>
          </cell>
          <cell r="J388" t="str">
            <v>S06°16'57.7</v>
          </cell>
          <cell r="K388" t="str">
            <v>106°45'57.3</v>
          </cell>
          <cell r="L388" t="str">
            <v>&lt;None&gt;</v>
          </cell>
          <cell r="M388" t="str">
            <v>1.2 km]</v>
          </cell>
          <cell r="N388" t="str">
            <v>Untitled</v>
          </cell>
          <cell r="O388" t="str">
            <v>From link 585 sites</v>
          </cell>
        </row>
        <row r="389">
          <cell r="A389" t="str">
            <v>2;40u9a</v>
          </cell>
          <cell r="B389">
            <v>388</v>
          </cell>
          <cell r="C389">
            <v>917</v>
          </cell>
          <cell r="D389" t="str">
            <v>URB 9a</v>
          </cell>
          <cell r="E389" t="str">
            <v>A: 23EHP-2x2-0.6HP NP TN; Upgradable to 4x2</v>
          </cell>
          <cell r="F389" t="str">
            <v>Site-01234</v>
          </cell>
          <cell r="G389" t="str">
            <v>S06°17'16.6</v>
          </cell>
          <cell r="H389" t="str">
            <v>106°45'24.2</v>
          </cell>
          <cell r="I389" t="str">
            <v>Site-01217</v>
          </cell>
          <cell r="J389" t="str">
            <v>S06°16'57.5</v>
          </cell>
          <cell r="K389" t="str">
            <v>106°44'51.3</v>
          </cell>
          <cell r="L389" t="str">
            <v>&lt;None&gt;</v>
          </cell>
          <cell r="M389" t="str">
            <v>1.2 km]</v>
          </cell>
          <cell r="N389" t="str">
            <v>Untitled</v>
          </cell>
          <cell r="O389" t="str">
            <v>From link 585 sites</v>
          </cell>
        </row>
        <row r="390">
          <cell r="A390" t="str">
            <v>4;15u9a</v>
          </cell>
          <cell r="B390">
            <v>389</v>
          </cell>
          <cell r="C390">
            <v>919</v>
          </cell>
          <cell r="D390" t="str">
            <v>URB 9a</v>
          </cell>
          <cell r="E390" t="str">
            <v>H: 18EHP-4x2-0.6HP NP TN; Upgradable to 8x2</v>
          </cell>
          <cell r="F390" t="str">
            <v>Site-01234</v>
          </cell>
          <cell r="G390" t="str">
            <v>S06°17'16.6</v>
          </cell>
          <cell r="H390" t="str">
            <v>106°45'24.2</v>
          </cell>
          <cell r="I390" t="str">
            <v>Site-01232</v>
          </cell>
          <cell r="J390" t="str">
            <v>S06°16'26.1</v>
          </cell>
          <cell r="K390" t="str">
            <v>106°46'22.4</v>
          </cell>
          <cell r="L390" t="str">
            <v>&lt;None&gt;</v>
          </cell>
          <cell r="M390" t="str">
            <v>2.4 km]</v>
          </cell>
          <cell r="N390" t="str">
            <v>Untitled</v>
          </cell>
          <cell r="O390" t="str">
            <v>From link 585 sites</v>
          </cell>
        </row>
        <row r="391">
          <cell r="A391" t="str">
            <v>4;16u9a</v>
          </cell>
          <cell r="B391">
            <v>390</v>
          </cell>
          <cell r="C391">
            <v>920</v>
          </cell>
          <cell r="D391" t="str">
            <v>URB 9a</v>
          </cell>
          <cell r="E391" t="str">
            <v>G: 23EHP-4x2-0.6HP NP TN; Upgradable to 8x2</v>
          </cell>
          <cell r="F391" t="str">
            <v>Site-01234</v>
          </cell>
          <cell r="G391" t="str">
            <v>S06°17'16.6</v>
          </cell>
          <cell r="H391" t="str">
            <v>106°45'24.2</v>
          </cell>
          <cell r="I391" t="str">
            <v>Site-01216</v>
          </cell>
          <cell r="J391" t="str">
            <v>S06°16'38.5</v>
          </cell>
          <cell r="K391" t="str">
            <v>106°45'22.0</v>
          </cell>
          <cell r="L391" t="str">
            <v>&lt;None&gt;</v>
          </cell>
          <cell r="M391" t="str">
            <v>1.2 km]</v>
          </cell>
          <cell r="N391" t="str">
            <v>Untitled</v>
          </cell>
          <cell r="O391" t="str">
            <v>From link 585 sites</v>
          </cell>
        </row>
        <row r="392">
          <cell r="A392" t="str">
            <v>6;7u9a</v>
          </cell>
          <cell r="B392">
            <v>391</v>
          </cell>
          <cell r="C392">
            <v>908</v>
          </cell>
          <cell r="D392" t="str">
            <v>URB 9a</v>
          </cell>
          <cell r="E392" t="str">
            <v>L: 15EHP-8x2-0.6HP HS TN; Upgradable to 16x2</v>
          </cell>
          <cell r="F392" t="str">
            <v>Site-01248</v>
          </cell>
          <cell r="G392" t="str">
            <v>S06°17'00.6</v>
          </cell>
          <cell r="H392" t="str">
            <v>106°47'16.0</v>
          </cell>
          <cell r="I392" t="str">
            <v>Site-00464 (Add 96)</v>
          </cell>
          <cell r="J392" t="str">
            <v>S06°17'08.1</v>
          </cell>
          <cell r="K392" t="str">
            <v>106°46'50.3</v>
          </cell>
          <cell r="L392" t="str">
            <v>&lt;None&gt;</v>
          </cell>
          <cell r="M392" t="str">
            <v>0.8 km]</v>
          </cell>
          <cell r="N392" t="str">
            <v>Untitled</v>
          </cell>
          <cell r="O392" t="str">
            <v>From link 585 sites</v>
          </cell>
        </row>
        <row r="393">
          <cell r="A393" t="str">
            <v>2;37u9a</v>
          </cell>
          <cell r="B393">
            <v>392</v>
          </cell>
          <cell r="C393">
            <v>914</v>
          </cell>
          <cell r="D393" t="str">
            <v>URB 9a</v>
          </cell>
          <cell r="E393" t="str">
            <v>A: 23EHP-2x2-0.6HP NP TN; Upgradable to 4x2</v>
          </cell>
          <cell r="F393" t="str">
            <v>Site-01249</v>
          </cell>
          <cell r="G393" t="str">
            <v>S06°17'22.9</v>
          </cell>
          <cell r="H393" t="str">
            <v>106°46'27.1</v>
          </cell>
          <cell r="I393" t="str">
            <v>Site-00500</v>
          </cell>
          <cell r="J393" t="str">
            <v>S06°17'00.0</v>
          </cell>
          <cell r="K393" t="str">
            <v>106°46'24.0</v>
          </cell>
          <cell r="L393" t="str">
            <v>&lt;None&gt;</v>
          </cell>
          <cell r="M393" t="str">
            <v>0.7 km]</v>
          </cell>
          <cell r="N393" t="str">
            <v>Untitled</v>
          </cell>
          <cell r="O393" t="str">
            <v>From link 585 sites</v>
          </cell>
        </row>
        <row r="394">
          <cell r="A394" t="str">
            <v>6;9u9a</v>
          </cell>
          <cell r="B394">
            <v>393</v>
          </cell>
          <cell r="C394">
            <v>922</v>
          </cell>
          <cell r="D394" t="str">
            <v>URB 9a</v>
          </cell>
          <cell r="E394" t="str">
            <v>L: 15EHP-8x2-0.6HP HS TN; Upgradable to 16x2</v>
          </cell>
          <cell r="F394" t="str">
            <v>Site-01249</v>
          </cell>
          <cell r="G394" t="str">
            <v>S06°17'22.9</v>
          </cell>
          <cell r="H394" t="str">
            <v>106°46'27.1</v>
          </cell>
          <cell r="I394" t="str">
            <v>Site-01233 (Add 96)</v>
          </cell>
          <cell r="J394" t="str">
            <v>S06°16'57.7</v>
          </cell>
          <cell r="K394" t="str">
            <v>106°45'57.3</v>
          </cell>
          <cell r="L394" t="str">
            <v>&lt;None&gt;</v>
          </cell>
          <cell r="M394" t="str">
            <v>1.2 km]</v>
          </cell>
          <cell r="N394" t="str">
            <v>Untitled</v>
          </cell>
          <cell r="O394" t="str">
            <v>From link 585 sites</v>
          </cell>
        </row>
        <row r="395">
          <cell r="A395" t="str">
            <v>2;35u9a</v>
          </cell>
          <cell r="B395">
            <v>394</v>
          </cell>
          <cell r="C395">
            <v>913</v>
          </cell>
          <cell r="D395" t="str">
            <v>URB 9a</v>
          </cell>
          <cell r="E395" t="str">
            <v>A: 23EHP-2x2-0.6HP NP TN; Upgradable to 4x2</v>
          </cell>
          <cell r="F395" t="str">
            <v>Site-01250</v>
          </cell>
          <cell r="G395" t="str">
            <v>S06°17'35.8</v>
          </cell>
          <cell r="H395" t="str">
            <v>106°45'57.2</v>
          </cell>
          <cell r="I395" t="str">
            <v>Site-01251</v>
          </cell>
          <cell r="J395" t="str">
            <v>S06°17'54.7</v>
          </cell>
          <cell r="K395" t="str">
            <v>106°45'24.1</v>
          </cell>
          <cell r="L395" t="str">
            <v>&lt;None&gt;</v>
          </cell>
          <cell r="M395" t="str">
            <v>1.2 km]</v>
          </cell>
          <cell r="N395" t="str">
            <v>Untitled</v>
          </cell>
          <cell r="O395" t="str">
            <v>From link 585 sites</v>
          </cell>
        </row>
        <row r="396">
          <cell r="A396" t="str">
            <v>6;8u9a</v>
          </cell>
          <cell r="B396">
            <v>395</v>
          </cell>
          <cell r="C396">
            <v>921</v>
          </cell>
          <cell r="D396" t="str">
            <v>URB 9a</v>
          </cell>
          <cell r="E396" t="str">
            <v>L: 15EHP-8x2-0.6HP HS TN; Upgradable to 16x2</v>
          </cell>
          <cell r="F396" t="str">
            <v>Site-01305</v>
          </cell>
          <cell r="G396" t="str">
            <v>S06°18'16.3</v>
          </cell>
          <cell r="H396" t="str">
            <v>106°46'06.5</v>
          </cell>
          <cell r="I396" t="str">
            <v>Site-01251</v>
          </cell>
          <cell r="J396" t="str">
            <v>S06°17'54.7</v>
          </cell>
          <cell r="K396" t="str">
            <v>106°45'24.1</v>
          </cell>
          <cell r="L396" t="str">
            <v>&lt;None&gt;</v>
          </cell>
          <cell r="M396" t="str">
            <v>1.5 km]</v>
          </cell>
          <cell r="N396" t="str">
            <v>Untitled</v>
          </cell>
          <cell r="O396" t="str">
            <v>From link 585 sites</v>
          </cell>
        </row>
        <row r="397">
          <cell r="A397" t="str">
            <v>63 u9b u9a s7 s6;4</v>
          </cell>
          <cell r="B397">
            <v>396</v>
          </cell>
          <cell r="C397">
            <v>943</v>
          </cell>
          <cell r="D397" t="str">
            <v>URB 9b</v>
          </cell>
          <cell r="E397" t="str">
            <v xml:space="preserve">S: 13EHC-63x2-1.2HP NP ; Ant Dual Polarized  </v>
          </cell>
          <cell r="F397" t="str">
            <v>Cilandak Town Square</v>
          </cell>
          <cell r="G397" t="str">
            <v>S06°17'30.1</v>
          </cell>
          <cell r="H397" t="str">
            <v>106°48'02.3</v>
          </cell>
          <cell r="I397" t="str">
            <v>Site-01248 (Add 96)</v>
          </cell>
          <cell r="J397" t="str">
            <v>S06°17'00.6</v>
          </cell>
          <cell r="K397" t="str">
            <v>106°47'16.0</v>
          </cell>
          <cell r="L397" t="str">
            <v>&lt;None&gt;</v>
          </cell>
          <cell r="M397" t="str">
            <v>0.9 km]</v>
          </cell>
          <cell r="N397" t="str">
            <v>Untitled</v>
          </cell>
          <cell r="O397" t="str">
            <v>From link 585 sites</v>
          </cell>
        </row>
        <row r="398">
          <cell r="A398" t="str">
            <v>4;24u9b u9a</v>
          </cell>
          <cell r="B398">
            <v>397</v>
          </cell>
          <cell r="C398">
            <v>937</v>
          </cell>
          <cell r="D398" t="str">
            <v>URB 9b</v>
          </cell>
          <cell r="E398" t="str">
            <v>G: 23EHP-4x2-0.6HP NP TN; Upgradable to 8x2</v>
          </cell>
          <cell r="F398" t="str">
            <v>Site-00166</v>
          </cell>
          <cell r="G398" t="str">
            <v>S06°15'29.1</v>
          </cell>
          <cell r="H398" t="str">
            <v>106°46'55.2</v>
          </cell>
          <cell r="I398" t="str">
            <v>Site-01197</v>
          </cell>
          <cell r="J398" t="str">
            <v>S06°15'22.5</v>
          </cell>
          <cell r="K398" t="str">
            <v>106°46'30.5</v>
          </cell>
          <cell r="L398" t="str">
            <v>&lt;None&gt;</v>
          </cell>
          <cell r="M398" t="str">
            <v>0.8 km]</v>
          </cell>
          <cell r="N398" t="str">
            <v>Untitled</v>
          </cell>
          <cell r="O398" t="str">
            <v>From link 585 sites</v>
          </cell>
        </row>
        <row r="399">
          <cell r="A399" t="str">
            <v>4;22u9b</v>
          </cell>
          <cell r="B399">
            <v>398</v>
          </cell>
          <cell r="C399">
            <v>936</v>
          </cell>
          <cell r="D399" t="str">
            <v>URB 9b</v>
          </cell>
          <cell r="E399" t="str">
            <v>G: 23EHP-4x2-0.6HP NP TN; Upgradable to 8x2</v>
          </cell>
          <cell r="F399" t="str">
            <v>Site-00313</v>
          </cell>
          <cell r="G399" t="str">
            <v>S06°15'51.6</v>
          </cell>
          <cell r="H399" t="str">
            <v>106°47'57.0</v>
          </cell>
          <cell r="I399" t="str">
            <v>Site-01229 (Add 96)</v>
          </cell>
          <cell r="J399" t="str">
            <v>S06°15'37.2</v>
          </cell>
          <cell r="K399" t="str">
            <v>106°48'19.4</v>
          </cell>
          <cell r="L399" t="str">
            <v>&lt;None&gt;</v>
          </cell>
          <cell r="M399" t="str">
            <v>0.8 km]</v>
          </cell>
          <cell r="N399" t="str">
            <v>Untitled</v>
          </cell>
          <cell r="O399" t="str">
            <v>From link 585 sites</v>
          </cell>
        </row>
        <row r="400">
          <cell r="A400" t="str">
            <v>10;5u9b</v>
          </cell>
          <cell r="B400">
            <v>399</v>
          </cell>
          <cell r="C400">
            <v>928</v>
          </cell>
          <cell r="D400" t="str">
            <v>URB 9b</v>
          </cell>
          <cell r="E400" t="str">
            <v>O: 23EHP-16x2-0.6HP HS TN</v>
          </cell>
          <cell r="F400" t="str">
            <v>Site-00468</v>
          </cell>
          <cell r="G400" t="str">
            <v>S06°16'45.8</v>
          </cell>
          <cell r="H400" t="str">
            <v>106°47'46.6</v>
          </cell>
          <cell r="I400" t="str">
            <v>Site-01248 (Add 96)</v>
          </cell>
          <cell r="J400" t="str">
            <v>S06°17'00.6</v>
          </cell>
          <cell r="K400" t="str">
            <v>106°47'16.0</v>
          </cell>
          <cell r="L400" t="str">
            <v>&lt;None&gt;</v>
          </cell>
          <cell r="M400" t="str">
            <v>1.0 km]</v>
          </cell>
          <cell r="N400" t="str">
            <v>Untitled</v>
          </cell>
          <cell r="O400" t="str">
            <v>From link 585 sites</v>
          </cell>
        </row>
        <row r="401">
          <cell r="A401" t="str">
            <v>2;54u9b du5a</v>
          </cell>
          <cell r="B401">
            <v>400</v>
          </cell>
          <cell r="C401">
            <v>933</v>
          </cell>
          <cell r="D401" t="str">
            <v>URB 9b</v>
          </cell>
          <cell r="E401" t="str">
            <v>A: 23EHP-2x2-0.6HP NP TN; Upgradable to 4x2</v>
          </cell>
          <cell r="F401" t="str">
            <v>Site-00745</v>
          </cell>
          <cell r="G401" t="str">
            <v>S06°15'28.8</v>
          </cell>
          <cell r="H401" t="str">
            <v>106°48'01.6</v>
          </cell>
          <cell r="I401" t="str">
            <v>Site-00511</v>
          </cell>
          <cell r="J401" t="str">
            <v>S06°15'38.0</v>
          </cell>
          <cell r="K401" t="str">
            <v>106°47'39.7</v>
          </cell>
          <cell r="L401" t="str">
            <v>&lt;None&gt;</v>
          </cell>
          <cell r="M401" t="str">
            <v>0.7 km]</v>
          </cell>
          <cell r="N401" t="str">
            <v>Untitled</v>
          </cell>
          <cell r="O401" t="str">
            <v>From link 585 sites</v>
          </cell>
        </row>
        <row r="402">
          <cell r="A402" t="str">
            <v>63 u9b u9a s7 s6;2</v>
          </cell>
          <cell r="B402">
            <v>401</v>
          </cell>
          <cell r="C402">
            <v>941</v>
          </cell>
          <cell r="D402" t="str">
            <v>URB 9b</v>
          </cell>
          <cell r="E402" t="str">
            <v xml:space="preserve">T: 7EHC-63x2-0.6HP NP; Ant Dual Polarized </v>
          </cell>
          <cell r="F402" t="str">
            <v>Site-01018</v>
          </cell>
          <cell r="G402" t="str">
            <v>S06°18'40.4</v>
          </cell>
          <cell r="H402" t="str">
            <v>106°48'21.8</v>
          </cell>
          <cell r="I402" t="str">
            <v>Site-01305</v>
          </cell>
          <cell r="J402" t="str">
            <v>S06°18'16.3</v>
          </cell>
          <cell r="K402" t="str">
            <v>106°46'06.5</v>
          </cell>
          <cell r="L402" t="str">
            <v>&lt;None&gt;</v>
          </cell>
          <cell r="M402" t="str">
            <v>4.2 km]</v>
          </cell>
          <cell r="N402" t="str">
            <v>Untitled</v>
          </cell>
          <cell r="O402" t="str">
            <v>From link 585 sites</v>
          </cell>
        </row>
        <row r="403">
          <cell r="A403" t="str">
            <v>63 u9b u9a s7 s6;3</v>
          </cell>
          <cell r="B403">
            <v>402</v>
          </cell>
          <cell r="C403">
            <v>942</v>
          </cell>
          <cell r="D403" t="str">
            <v>URB 9b</v>
          </cell>
          <cell r="E403" t="str">
            <v xml:space="preserve">S: 13EHC-63x2-1.2HP NP ; Ant Dual Polarized  </v>
          </cell>
          <cell r="F403" t="str">
            <v>Site-01018</v>
          </cell>
          <cell r="G403" t="str">
            <v>S06°18'40.4</v>
          </cell>
          <cell r="H403" t="str">
            <v>106°48'21.8</v>
          </cell>
          <cell r="I403" t="str">
            <v>_Citos1 BSC14</v>
          </cell>
          <cell r="J403" t="str">
            <v>S06°17'30.1</v>
          </cell>
          <cell r="K403" t="str">
            <v>106°47'14.7</v>
          </cell>
          <cell r="L403" t="str">
            <v>&lt;None&gt;</v>
          </cell>
          <cell r="M403" t="str">
            <v>3.0 km]</v>
          </cell>
          <cell r="N403" t="str">
            <v>Untitled</v>
          </cell>
          <cell r="O403" t="str">
            <v>From link 585 sites</v>
          </cell>
        </row>
        <row r="404">
          <cell r="A404" t="str">
            <v>10;10 u9b cdb3</v>
          </cell>
          <cell r="B404">
            <v>403</v>
          </cell>
          <cell r="C404">
            <v>927</v>
          </cell>
          <cell r="D404" t="str">
            <v>URB 9b</v>
          </cell>
          <cell r="E404" t="str">
            <v>O: 23EHP-16x2-0.6HP HS TN</v>
          </cell>
          <cell r="F404" t="str">
            <v>Site-01229</v>
          </cell>
          <cell r="G404" t="str">
            <v>S06°15'37.2</v>
          </cell>
          <cell r="H404" t="str">
            <v>106°48'19.4</v>
          </cell>
          <cell r="I404" t="str">
            <v>Site-00172</v>
          </cell>
          <cell r="J404" t="str">
            <v>S06°15'17.8</v>
          </cell>
          <cell r="K404" t="str">
            <v>106°47'48.8</v>
          </cell>
          <cell r="L404" t="str">
            <v>&lt;None&gt;</v>
          </cell>
          <cell r="M404" t="str">
            <v>1.1 km]</v>
          </cell>
          <cell r="N404" t="str">
            <v>Untitled</v>
          </cell>
          <cell r="O404" t="str">
            <v>From link 585 sites</v>
          </cell>
        </row>
        <row r="405">
          <cell r="A405" t="str">
            <v>6;13u9b u9a</v>
          </cell>
          <cell r="B405">
            <v>404</v>
          </cell>
          <cell r="C405">
            <v>939</v>
          </cell>
          <cell r="D405" t="str">
            <v>URB 9b</v>
          </cell>
          <cell r="E405" t="str">
            <v>L: 15EHP-8x2-0.6HP HS TN; Upgradable to 16x2</v>
          </cell>
          <cell r="F405" t="str">
            <v>Site-01230</v>
          </cell>
          <cell r="G405" t="str">
            <v>S06°16'05.3</v>
          </cell>
          <cell r="H405" t="str">
            <v>106°47'26.7</v>
          </cell>
          <cell r="I405" t="str">
            <v>Site-01231 (Add 96)</v>
          </cell>
          <cell r="J405" t="str">
            <v>S06°16'20.2</v>
          </cell>
          <cell r="K405" t="str">
            <v>106°46'57.7</v>
          </cell>
          <cell r="L405" t="str">
            <v>&lt;None&gt;</v>
          </cell>
          <cell r="M405" t="str">
            <v>1.0 km]</v>
          </cell>
          <cell r="N405" t="str">
            <v>Untitled</v>
          </cell>
          <cell r="O405" t="str">
            <v>From link 585 sites</v>
          </cell>
        </row>
        <row r="406">
          <cell r="A406" t="str">
            <v>2;52u9b</v>
          </cell>
          <cell r="B406">
            <v>405</v>
          </cell>
          <cell r="C406">
            <v>932</v>
          </cell>
          <cell r="D406" t="str">
            <v>URB 9b</v>
          </cell>
          <cell r="E406" t="str">
            <v>A: 23EHP-2x2-0.6HP NP TN; Upgradable to 4x2</v>
          </cell>
          <cell r="F406" t="str">
            <v>Site-01246</v>
          </cell>
          <cell r="G406" t="str">
            <v>S06°16'16.1</v>
          </cell>
          <cell r="H406" t="str">
            <v>106°48'16.7</v>
          </cell>
          <cell r="I406" t="str">
            <v>Site-01229 (Add 96)</v>
          </cell>
          <cell r="J406" t="str">
            <v>S06°15'37.2</v>
          </cell>
          <cell r="K406" t="str">
            <v>106°48'19.4</v>
          </cell>
          <cell r="L406" t="str">
            <v>&lt;None&gt;</v>
          </cell>
          <cell r="M406" t="str">
            <v>1.2 km]</v>
          </cell>
          <cell r="N406" t="str">
            <v>Untitled</v>
          </cell>
          <cell r="O406" t="str">
            <v>From link 585 sites</v>
          </cell>
        </row>
        <row r="407">
          <cell r="A407" t="str">
            <v>4;25u9b</v>
          </cell>
          <cell r="B407">
            <v>406</v>
          </cell>
          <cell r="C407">
            <v>938</v>
          </cell>
          <cell r="D407" t="str">
            <v>URB 9b</v>
          </cell>
          <cell r="E407" t="str">
            <v>G: 23EHP-4x2-0.6HP NP TN; Upgradable to 8x2</v>
          </cell>
          <cell r="F407" t="str">
            <v>Site-01247</v>
          </cell>
          <cell r="G407" t="str">
            <v>S06°16'18.4</v>
          </cell>
          <cell r="H407" t="str">
            <v>106°47'47.7</v>
          </cell>
          <cell r="I407" t="str">
            <v>Site-00468 (Add 96)</v>
          </cell>
          <cell r="J407" t="str">
            <v>S06°16'45.8</v>
          </cell>
          <cell r="K407" t="str">
            <v>106°47'46.6</v>
          </cell>
          <cell r="L407" t="str">
            <v>&lt;None&gt;</v>
          </cell>
          <cell r="M407" t="str">
            <v>0.8 km]</v>
          </cell>
          <cell r="N407" t="str">
            <v>Untitled</v>
          </cell>
          <cell r="O407" t="str">
            <v>From link 585 sites</v>
          </cell>
        </row>
        <row r="408">
          <cell r="A408" t="str">
            <v>2;29u9b</v>
          </cell>
          <cell r="B408">
            <v>407</v>
          </cell>
          <cell r="C408">
            <v>930</v>
          </cell>
          <cell r="D408" t="str">
            <v>URB 9b</v>
          </cell>
          <cell r="E408" t="str">
            <v>A: 23EHP-2x2-0.6HP NP TN; Upgradable to 4x2</v>
          </cell>
          <cell r="F408" t="str">
            <v>Site-01262</v>
          </cell>
          <cell r="G408" t="str">
            <v>S06°16'57.8</v>
          </cell>
          <cell r="H408" t="str">
            <v>106°48'09.6</v>
          </cell>
          <cell r="I408" t="str">
            <v>Site-01247 (Add 96)</v>
          </cell>
          <cell r="J408" t="str">
            <v>S06°16'18.4</v>
          </cell>
          <cell r="K408" t="str">
            <v>106°47'47.7</v>
          </cell>
          <cell r="L408" t="str">
            <v>&lt;None&gt;</v>
          </cell>
          <cell r="M408" t="str">
            <v>1.4 km]</v>
          </cell>
          <cell r="N408" t="str">
            <v>Untitled</v>
          </cell>
          <cell r="O408" t="str">
            <v>From link 585 sites</v>
          </cell>
        </row>
        <row r="409">
          <cell r="A409" t="str">
            <v>4;12u9b</v>
          </cell>
          <cell r="B409">
            <v>408</v>
          </cell>
          <cell r="C409">
            <v>935</v>
          </cell>
          <cell r="D409" t="str">
            <v>URB 9b</v>
          </cell>
          <cell r="E409" t="str">
            <v>G: 23EHP-4x2-0.6HP NP TN; Upgradable to 8x2</v>
          </cell>
          <cell r="F409" t="str">
            <v>Site-01263</v>
          </cell>
          <cell r="G409" t="str">
            <v>S06°17'17.3</v>
          </cell>
          <cell r="H409" t="str">
            <v>106°47'44.3</v>
          </cell>
          <cell r="I409" t="str">
            <v>Site-00468 (Add 96)</v>
          </cell>
          <cell r="J409" t="str">
            <v>S06°16'45.8</v>
          </cell>
          <cell r="K409" t="str">
            <v>106°47'46.6</v>
          </cell>
          <cell r="L409" t="str">
            <v>&lt;None&gt;</v>
          </cell>
          <cell r="M409" t="str">
            <v>1.0 km]</v>
          </cell>
          <cell r="N409" t="str">
            <v>Untitled</v>
          </cell>
          <cell r="O409" t="str">
            <v>From link 585 sites</v>
          </cell>
        </row>
        <row r="410">
          <cell r="A410" t="str">
            <v>2;26u9b u9a</v>
          </cell>
          <cell r="B410">
            <v>409</v>
          </cell>
          <cell r="C410">
            <v>929</v>
          </cell>
          <cell r="D410" t="str">
            <v>URB 9b</v>
          </cell>
          <cell r="E410" t="str">
            <v>A: 23EHP-2x2-0.6HP NP TN; Upgradable to 4x2</v>
          </cell>
          <cell r="F410" t="str">
            <v>Site-01264</v>
          </cell>
          <cell r="G410" t="str">
            <v>S06°17'34.2</v>
          </cell>
          <cell r="H410" t="str">
            <v>106°47'07.8</v>
          </cell>
          <cell r="I410" t="str">
            <v>Site-00464 (Add 96)</v>
          </cell>
          <cell r="J410" t="str">
            <v>S06°17'08.1</v>
          </cell>
          <cell r="K410" t="str">
            <v>106°46'50.3</v>
          </cell>
          <cell r="L410" t="str">
            <v>&lt;None&gt;</v>
          </cell>
          <cell r="M410" t="str">
            <v>1.0 km]</v>
          </cell>
          <cell r="N410" t="str">
            <v>Untitled</v>
          </cell>
          <cell r="O410" t="str">
            <v>From link 585 sites</v>
          </cell>
        </row>
        <row r="411">
          <cell r="A411" t="str">
            <v>4;10u9b</v>
          </cell>
          <cell r="B411">
            <v>410</v>
          </cell>
          <cell r="C411">
            <v>934</v>
          </cell>
          <cell r="D411" t="str">
            <v>URB 9b</v>
          </cell>
          <cell r="E411" t="str">
            <v>G: 23EHP-4x2-0.6HP NP TN; Upgradable to 8x2</v>
          </cell>
          <cell r="F411" t="str">
            <v>Site-01272</v>
          </cell>
          <cell r="G411" t="str">
            <v>S06°16'41.5</v>
          </cell>
          <cell r="H411" t="str">
            <v>106°48'30.7</v>
          </cell>
          <cell r="I411" t="str">
            <v>Site-01271</v>
          </cell>
          <cell r="J411" t="str">
            <v>S06°16'57.5</v>
          </cell>
          <cell r="K411" t="str">
            <v>106°49'11.3</v>
          </cell>
          <cell r="L411" t="str">
            <v>&lt;None&gt;</v>
          </cell>
          <cell r="M411" t="str">
            <v>1.3 km]</v>
          </cell>
          <cell r="N411" t="str">
            <v>Untitled</v>
          </cell>
          <cell r="O411" t="str">
            <v>From link 585 sites</v>
          </cell>
        </row>
        <row r="412">
          <cell r="A412" t="str">
            <v>2;30u9b</v>
          </cell>
          <cell r="B412">
            <v>411</v>
          </cell>
          <cell r="C412">
            <v>931</v>
          </cell>
          <cell r="D412" t="str">
            <v>URB 9b</v>
          </cell>
          <cell r="E412" t="str">
            <v>A: 23EHP-2x2-0.6HP NP TN; Upgradable to 4x2</v>
          </cell>
          <cell r="F412" t="str">
            <v>Site-01273</v>
          </cell>
          <cell r="G412" t="str">
            <v>S06°17'29.4</v>
          </cell>
          <cell r="H412" t="str">
            <v>106°48'12.0</v>
          </cell>
          <cell r="I412" t="str">
            <v>Site-01263 (Add 96)</v>
          </cell>
          <cell r="J412" t="str">
            <v>S06°17'17.3</v>
          </cell>
          <cell r="K412" t="str">
            <v>106°47'44.3</v>
          </cell>
          <cell r="L412" t="str">
            <v>&lt;None&gt;</v>
          </cell>
          <cell r="M412" t="str">
            <v>0.9 km]</v>
          </cell>
          <cell r="N412" t="str">
            <v>Untitled</v>
          </cell>
          <cell r="O412" t="str">
            <v>From link 585 sites</v>
          </cell>
        </row>
        <row r="413">
          <cell r="A413" t="str">
            <v>63 u9b u9a s7 s6</v>
          </cell>
          <cell r="B413">
            <v>412</v>
          </cell>
          <cell r="C413">
            <v>940</v>
          </cell>
          <cell r="D413" t="str">
            <v>URB 9b</v>
          </cell>
          <cell r="E413" t="str">
            <v xml:space="preserve">T: 7EHC-63x2-0.6HP NP; Ant Dual Polarized </v>
          </cell>
          <cell r="F413" t="str">
            <v>Site-01305</v>
          </cell>
          <cell r="G413" t="str">
            <v>S06°18'16.3</v>
          </cell>
          <cell r="H413" t="str">
            <v>106°46'06.5</v>
          </cell>
          <cell r="I413" t="str">
            <v>Site-01248 (Add 96)</v>
          </cell>
          <cell r="J413" t="str">
            <v>S06°17'00.6</v>
          </cell>
          <cell r="K413" t="str">
            <v>106°47'16.0</v>
          </cell>
          <cell r="L413" t="str">
            <v>&lt;None&gt;</v>
          </cell>
          <cell r="M413" t="str">
            <v>3.2 km]</v>
          </cell>
          <cell r="N413" t="str">
            <v>Untitled</v>
          </cell>
          <cell r="O413" t="str">
            <v>From link 585 sites</v>
          </cell>
        </row>
        <row r="414">
          <cell r="B414">
            <v>413</v>
          </cell>
          <cell r="D414" t="str">
            <v>CBD 1</v>
          </cell>
          <cell r="E414" t="str">
            <v>J: 7EHP-4x2-0.6HP NP TN; Upgradable to 8x2</v>
          </cell>
          <cell r="F414" t="str">
            <v>Spare</v>
          </cell>
          <cell r="O414" t="str">
            <v>Spare</v>
          </cell>
        </row>
        <row r="415">
          <cell r="B415">
            <v>414</v>
          </cell>
          <cell r="D415" t="str">
            <v>CBD 1</v>
          </cell>
          <cell r="E415" t="str">
            <v>J: 7EHP-4x2-0.6HP NP TN; Upgradable to 8x2</v>
          </cell>
          <cell r="F415" t="str">
            <v>Spare</v>
          </cell>
          <cell r="O415" t="str">
            <v>Spare</v>
          </cell>
        </row>
        <row r="416">
          <cell r="B416">
            <v>415</v>
          </cell>
          <cell r="D416" t="str">
            <v>CBD 1</v>
          </cell>
          <cell r="E416" t="str">
            <v>K: 7EHP-4x2-1.2HP NP TN; Upgradable to 8x2</v>
          </cell>
          <cell r="F416" t="str">
            <v>Spare</v>
          </cell>
          <cell r="O416" t="str">
            <v>Spare</v>
          </cell>
        </row>
        <row r="417">
          <cell r="B417">
            <v>416</v>
          </cell>
          <cell r="D417" t="str">
            <v>CBD 1</v>
          </cell>
          <cell r="E417" t="str">
            <v>K: 7EHP-4x2-1.2HP NP TN; Upgradable to 8x2</v>
          </cell>
          <cell r="F417" t="str">
            <v>Spare</v>
          </cell>
          <cell r="O417" t="str">
            <v>Spare</v>
          </cell>
        </row>
        <row r="418">
          <cell r="B418">
            <v>417</v>
          </cell>
          <cell r="D418" t="str">
            <v>CBD 1</v>
          </cell>
          <cell r="E418" t="str">
            <v>N: 7EHP-8x2-0.6HP HS TN; Upgradable to 16x2</v>
          </cell>
          <cell r="F418" t="str">
            <v>Spare</v>
          </cell>
          <cell r="O418" t="str">
            <v>Spare</v>
          </cell>
        </row>
        <row r="419">
          <cell r="B419">
            <v>418</v>
          </cell>
          <cell r="D419" t="str">
            <v>CBD 1</v>
          </cell>
          <cell r="E419" t="str">
            <v>N: 7EHP-8x2-0.6HP HS TN; Upgradable to 16x2</v>
          </cell>
          <cell r="F419" t="str">
            <v>Spare</v>
          </cell>
          <cell r="O419" t="str">
            <v>Spare</v>
          </cell>
        </row>
        <row r="420">
          <cell r="B420">
            <v>419</v>
          </cell>
          <cell r="D420" t="str">
            <v>CBD 1</v>
          </cell>
          <cell r="E420" t="str">
            <v>N: 7EHP-8x2-0.6HP HS TN; Upgradable to 16x2</v>
          </cell>
          <cell r="F420" t="str">
            <v>Spare</v>
          </cell>
          <cell r="O420" t="str">
            <v>Spare</v>
          </cell>
        </row>
        <row r="421">
          <cell r="B421">
            <v>420</v>
          </cell>
          <cell r="D421" t="str">
            <v>CBD 1</v>
          </cell>
          <cell r="E421" t="str">
            <v>N: 7EHP-8x2-0.6HP HS TN; Upgradable to 16x2</v>
          </cell>
          <cell r="F421" t="str">
            <v>Spare</v>
          </cell>
          <cell r="O421" t="str">
            <v>Spare</v>
          </cell>
        </row>
        <row r="422">
          <cell r="B422">
            <v>421</v>
          </cell>
          <cell r="D422" t="str">
            <v>CBD 2</v>
          </cell>
          <cell r="E422" t="str">
            <v>J: 7EHP-4x2-0.6HP NP TN; Upgradable to 8x2</v>
          </cell>
          <cell r="F422" t="str">
            <v>Spare</v>
          </cell>
          <cell r="O422" t="str">
            <v>Spare</v>
          </cell>
        </row>
        <row r="423">
          <cell r="B423">
            <v>422</v>
          </cell>
          <cell r="D423" t="str">
            <v>CBD 2</v>
          </cell>
          <cell r="E423" t="str">
            <v>J: 7EHP-4x2-0.6HP NP TN; Upgradable to 8x2</v>
          </cell>
          <cell r="F423" t="str">
            <v>Spare</v>
          </cell>
          <cell r="O423" t="str">
            <v>Spare</v>
          </cell>
        </row>
        <row r="424">
          <cell r="B424">
            <v>423</v>
          </cell>
          <cell r="D424" t="str">
            <v>CBD 2</v>
          </cell>
          <cell r="E424" t="str">
            <v>J: 7EHP-4x2-0.6HP NP TN; Upgradable to 8x2</v>
          </cell>
          <cell r="F424" t="str">
            <v>Spare</v>
          </cell>
          <cell r="O424" t="str">
            <v>Spare</v>
          </cell>
        </row>
        <row r="425">
          <cell r="B425">
            <v>424</v>
          </cell>
          <cell r="D425" t="str">
            <v>CBD 2</v>
          </cell>
          <cell r="E425" t="str">
            <v>J: 7EHP-4x2-0.6HP NP TN; Upgradable to 8x2</v>
          </cell>
          <cell r="F425" t="str">
            <v>Spare</v>
          </cell>
          <cell r="O425" t="str">
            <v>Spare</v>
          </cell>
        </row>
        <row r="426">
          <cell r="B426">
            <v>425</v>
          </cell>
          <cell r="D426" t="str">
            <v>CBD 2</v>
          </cell>
          <cell r="E426" t="str">
            <v>K: 7EHP-4x2-1.2HP NP TN; Upgradable to 8x2</v>
          </cell>
          <cell r="F426" t="str">
            <v>Spare</v>
          </cell>
          <cell r="O426" t="str">
            <v>Spare</v>
          </cell>
        </row>
        <row r="427">
          <cell r="B427">
            <v>426</v>
          </cell>
          <cell r="D427" t="str">
            <v>CBD 2</v>
          </cell>
          <cell r="E427" t="str">
            <v>K: 7EHP-4x2-1.2HP NP TN; Upgradable to 8x2</v>
          </cell>
          <cell r="F427" t="str">
            <v>Spare</v>
          </cell>
          <cell r="O427" t="str">
            <v>Spare</v>
          </cell>
        </row>
        <row r="428">
          <cell r="B428">
            <v>427</v>
          </cell>
          <cell r="D428" t="str">
            <v>CBD 2</v>
          </cell>
          <cell r="E428" t="str">
            <v>K: 7EHP-4x2-1.2HP NP TN; Upgradable to 8x2</v>
          </cell>
          <cell r="F428" t="str">
            <v>Spare</v>
          </cell>
          <cell r="O428" t="str">
            <v>Spare</v>
          </cell>
        </row>
        <row r="429">
          <cell r="B429">
            <v>428</v>
          </cell>
          <cell r="D429" t="str">
            <v>CBD 2</v>
          </cell>
          <cell r="E429" t="str">
            <v>K: 7EHP-4x2-1.2HP NP TN; Upgradable to 8x2</v>
          </cell>
          <cell r="F429" t="str">
            <v>Spare</v>
          </cell>
          <cell r="O429" t="str">
            <v>Spare</v>
          </cell>
        </row>
        <row r="430">
          <cell r="B430">
            <v>429</v>
          </cell>
          <cell r="D430" t="str">
            <v>CBD 2</v>
          </cell>
          <cell r="E430" t="str">
            <v>N: 7EHP-8x2-0.6HP HS TN; Upgradable to 16x2</v>
          </cell>
          <cell r="F430" t="str">
            <v>Spare</v>
          </cell>
          <cell r="O430" t="str">
            <v>Spare</v>
          </cell>
        </row>
        <row r="431">
          <cell r="B431">
            <v>430</v>
          </cell>
          <cell r="D431" t="str">
            <v>CBD 2</v>
          </cell>
          <cell r="E431" t="str">
            <v>N: 7EHP-8x2-0.6HP HS TN; Upgradable to 16x2</v>
          </cell>
          <cell r="F431" t="str">
            <v>Spare</v>
          </cell>
          <cell r="O431" t="str">
            <v>Spare</v>
          </cell>
        </row>
        <row r="432">
          <cell r="B432">
            <v>431</v>
          </cell>
          <cell r="D432" t="str">
            <v>CBD 2</v>
          </cell>
          <cell r="E432" t="str">
            <v>N: 7EHP-8x2-0.6HP HS TN; Upgradable to 16x2</v>
          </cell>
          <cell r="F432" t="str">
            <v>Spare</v>
          </cell>
          <cell r="O432" t="str">
            <v>Spare</v>
          </cell>
        </row>
        <row r="433">
          <cell r="B433">
            <v>432</v>
          </cell>
          <cell r="D433" t="str">
            <v>CBD 2</v>
          </cell>
          <cell r="E433" t="str">
            <v>N: 7EHP-8x2-0.6HP HS TN; Upgradable to 16x2</v>
          </cell>
          <cell r="F433" t="str">
            <v>Spare</v>
          </cell>
          <cell r="O433" t="str">
            <v>Spare</v>
          </cell>
        </row>
        <row r="434">
          <cell r="B434">
            <v>433</v>
          </cell>
          <cell r="D434" t="str">
            <v>CBD 2</v>
          </cell>
          <cell r="E434" t="str">
            <v>N: 7EHP-8x2-0.6HP HS TN; Upgradable to 16x2</v>
          </cell>
          <cell r="F434" t="str">
            <v>Spare</v>
          </cell>
          <cell r="O434" t="str">
            <v>Spare</v>
          </cell>
        </row>
        <row r="435">
          <cell r="B435">
            <v>434</v>
          </cell>
          <cell r="D435" t="str">
            <v>CBD 2</v>
          </cell>
          <cell r="E435" t="str">
            <v>N: 7EHP-8x2-0.6HP HS TN; Upgradable to 16x2</v>
          </cell>
          <cell r="F435" t="str">
            <v>Spare</v>
          </cell>
          <cell r="O435" t="str">
            <v>Spare</v>
          </cell>
        </row>
        <row r="436">
          <cell r="B436">
            <v>435</v>
          </cell>
          <cell r="D436" t="str">
            <v>CBD 3</v>
          </cell>
          <cell r="E436" t="str">
            <v>J: 7EHP-4x2-0.6HP NP TN; Upgradable to 8x2</v>
          </cell>
          <cell r="F436" t="str">
            <v>Spare</v>
          </cell>
          <cell r="O436" t="str">
            <v>Spare</v>
          </cell>
        </row>
        <row r="437">
          <cell r="B437">
            <v>436</v>
          </cell>
          <cell r="D437" t="str">
            <v>CBD 3</v>
          </cell>
          <cell r="E437" t="str">
            <v>J: 7EHP-4x2-0.6HP NP TN; Upgradable to 8x2</v>
          </cell>
          <cell r="F437" t="str">
            <v>Spare</v>
          </cell>
          <cell r="O437" t="str">
            <v>Spare</v>
          </cell>
        </row>
        <row r="438">
          <cell r="B438">
            <v>437</v>
          </cell>
          <cell r="D438" t="str">
            <v>CBD 4</v>
          </cell>
          <cell r="E438" t="str">
            <v>J: 7EHP-4x2-0.6HP NP TN; Upgradable to 8x2</v>
          </cell>
          <cell r="F438" t="str">
            <v>Spare</v>
          </cell>
          <cell r="O438" t="str">
            <v>Spare</v>
          </cell>
        </row>
        <row r="439">
          <cell r="B439">
            <v>438</v>
          </cell>
          <cell r="D439" t="str">
            <v>CBD 4</v>
          </cell>
          <cell r="E439" t="str">
            <v>J: 7EHP-4x2-0.6HP NP TN; Upgradable to 8x2</v>
          </cell>
          <cell r="F439" t="str">
            <v>Spare</v>
          </cell>
          <cell r="O439" t="str">
            <v>Spare</v>
          </cell>
        </row>
        <row r="440">
          <cell r="B440">
            <v>439</v>
          </cell>
          <cell r="D440" t="str">
            <v>CBD 4</v>
          </cell>
          <cell r="E440" t="str">
            <v>K: 7EHP-4x2-1.2HP NP TN; Upgradable to 8x2</v>
          </cell>
          <cell r="F440" t="str">
            <v>Spare</v>
          </cell>
          <cell r="O440" t="str">
            <v>Spare</v>
          </cell>
        </row>
        <row r="441">
          <cell r="B441">
            <v>440</v>
          </cell>
          <cell r="D441" t="str">
            <v>CBD 4</v>
          </cell>
          <cell r="E441" t="str">
            <v>K: 7EHP-4x2-1.2HP NP TN; Upgradable to 8x2</v>
          </cell>
          <cell r="F441" t="str">
            <v>Spare</v>
          </cell>
          <cell r="O441" t="str">
            <v>Spare</v>
          </cell>
        </row>
        <row r="442">
          <cell r="B442">
            <v>441</v>
          </cell>
          <cell r="D442" t="str">
            <v>CBD 4</v>
          </cell>
          <cell r="E442" t="str">
            <v>N: 7EHP-8x2-0.6HP HS TN; Upgradable to 16x2</v>
          </cell>
          <cell r="F442" t="str">
            <v>Spare</v>
          </cell>
          <cell r="O442" t="str">
            <v>Spare</v>
          </cell>
        </row>
        <row r="443">
          <cell r="B443">
            <v>442</v>
          </cell>
          <cell r="D443" t="str">
            <v>CBD 4</v>
          </cell>
          <cell r="E443" t="str">
            <v>N: 7EHP-8x2-0.6HP HS TN; Upgradable to 16x2</v>
          </cell>
          <cell r="F443" t="str">
            <v>Spare</v>
          </cell>
          <cell r="O443" t="str">
            <v>Spare</v>
          </cell>
        </row>
        <row r="444">
          <cell r="B444">
            <v>443</v>
          </cell>
          <cell r="D444" t="str">
            <v>CBD 4</v>
          </cell>
          <cell r="E444" t="str">
            <v>N: 7EHP-8x2-0.6HP HS TN; Upgradable to 16x2</v>
          </cell>
          <cell r="F444" t="str">
            <v>Spare</v>
          </cell>
          <cell r="O444" t="str">
            <v>Spare</v>
          </cell>
        </row>
        <row r="445">
          <cell r="B445">
            <v>444</v>
          </cell>
          <cell r="D445" t="str">
            <v>CBD 4</v>
          </cell>
          <cell r="E445" t="str">
            <v>N: 7EHP-8x2-0.6HP HS TN; Upgradable to 16x2</v>
          </cell>
          <cell r="F445" t="str">
            <v>Spare</v>
          </cell>
          <cell r="O445" t="str">
            <v>Spare</v>
          </cell>
        </row>
        <row r="446">
          <cell r="B446">
            <v>445</v>
          </cell>
          <cell r="D446" t="str">
            <v>DU 1</v>
          </cell>
          <cell r="E446" t="str">
            <v>J: 7EHP-4x2-0.6HP NP TN; Upgradable to 8x2</v>
          </cell>
          <cell r="F446" t="str">
            <v>Spare</v>
          </cell>
          <cell r="O446" t="str">
            <v>Spare</v>
          </cell>
        </row>
        <row r="447">
          <cell r="B447">
            <v>446</v>
          </cell>
          <cell r="D447" t="str">
            <v>DU 1</v>
          </cell>
          <cell r="E447" t="str">
            <v>J: 7EHP-4x2-0.6HP NP TN; Upgradable to 8x2</v>
          </cell>
          <cell r="F447" t="str">
            <v>Spare</v>
          </cell>
          <cell r="O447" t="str">
            <v>Spare</v>
          </cell>
        </row>
        <row r="448">
          <cell r="B448">
            <v>447</v>
          </cell>
          <cell r="D448" t="str">
            <v>DU 1</v>
          </cell>
          <cell r="E448" t="str">
            <v>K: 7EHP-4x2-1.2HP NP TN; Upgradable to 8x2</v>
          </cell>
          <cell r="F448" t="str">
            <v>Spare</v>
          </cell>
          <cell r="O448" t="str">
            <v>Spare</v>
          </cell>
        </row>
        <row r="449">
          <cell r="B449">
            <v>448</v>
          </cell>
          <cell r="D449" t="str">
            <v>DU 1</v>
          </cell>
          <cell r="E449" t="str">
            <v>K: 7EHP-4x2-1.2HP NP TN; Upgradable to 8x2</v>
          </cell>
          <cell r="F449" t="str">
            <v>Spare</v>
          </cell>
          <cell r="O449" t="str">
            <v>Spare</v>
          </cell>
        </row>
        <row r="450">
          <cell r="B450">
            <v>449</v>
          </cell>
          <cell r="D450" t="str">
            <v>DU 1</v>
          </cell>
          <cell r="E450" t="str">
            <v>N: 7EHP-8x2-0.6HP HS TN; Upgradable to 16x2</v>
          </cell>
          <cell r="F450" t="str">
            <v>Spare</v>
          </cell>
          <cell r="O450" t="str">
            <v>Spare</v>
          </cell>
        </row>
        <row r="451">
          <cell r="B451">
            <v>450</v>
          </cell>
          <cell r="D451" t="str">
            <v>DU 1</v>
          </cell>
          <cell r="E451" t="str">
            <v>N: 7EHP-8x2-0.6HP HS TN; Upgradable to 16x2</v>
          </cell>
          <cell r="F451" t="str">
            <v>Spare</v>
          </cell>
          <cell r="O451" t="str">
            <v>Spare</v>
          </cell>
        </row>
        <row r="452">
          <cell r="B452">
            <v>451</v>
          </cell>
          <cell r="D452" t="str">
            <v>DU 1</v>
          </cell>
          <cell r="E452" t="str">
            <v>N: 7EHP-8x2-0.6HP HS TN; Upgradable to 16x2</v>
          </cell>
          <cell r="F452" t="str">
            <v>Spare</v>
          </cell>
          <cell r="O452" t="str">
            <v>Spare</v>
          </cell>
        </row>
        <row r="453">
          <cell r="B453">
            <v>452</v>
          </cell>
          <cell r="D453" t="str">
            <v>DU 1</v>
          </cell>
          <cell r="E453" t="str">
            <v>N: 7EHP-8x2-0.6HP HS TN; Upgradable to 16x2</v>
          </cell>
          <cell r="F453" t="str">
            <v>Spare</v>
          </cell>
          <cell r="O453" t="str">
            <v>Spare</v>
          </cell>
        </row>
        <row r="454">
          <cell r="B454">
            <v>453</v>
          </cell>
          <cell r="D454" t="str">
            <v>DU 2</v>
          </cell>
          <cell r="E454" t="str">
            <v>J: 7EHP-4x2-0.6HP NP TN; Upgradable to 8x2</v>
          </cell>
          <cell r="F454" t="str">
            <v>Spare</v>
          </cell>
          <cell r="O454" t="str">
            <v>Spare</v>
          </cell>
        </row>
        <row r="455">
          <cell r="B455">
            <v>454</v>
          </cell>
          <cell r="D455" t="str">
            <v>DU 2</v>
          </cell>
          <cell r="E455" t="str">
            <v>J: 7EHP-4x2-0.6HP NP TN; Upgradable to 8x2</v>
          </cell>
          <cell r="F455" t="str">
            <v>Spare</v>
          </cell>
          <cell r="O455" t="str">
            <v>Spare</v>
          </cell>
        </row>
        <row r="456">
          <cell r="B456">
            <v>455</v>
          </cell>
          <cell r="D456" t="str">
            <v>DU 2</v>
          </cell>
          <cell r="E456" t="str">
            <v>K: 7EHP-4x2-1.2HP NP TN; Upgradable to 8x2</v>
          </cell>
          <cell r="F456" t="str">
            <v>Spare</v>
          </cell>
          <cell r="O456" t="str">
            <v>Spare</v>
          </cell>
        </row>
        <row r="457">
          <cell r="B457">
            <v>456</v>
          </cell>
          <cell r="D457" t="str">
            <v>DU 2</v>
          </cell>
          <cell r="E457" t="str">
            <v>K: 7EHP-4x2-1.2HP NP TN; Upgradable to 8x2</v>
          </cell>
          <cell r="F457" t="str">
            <v>Spare</v>
          </cell>
          <cell r="O457" t="str">
            <v>Spare</v>
          </cell>
        </row>
        <row r="458">
          <cell r="B458">
            <v>457</v>
          </cell>
          <cell r="D458" t="str">
            <v>DU 2</v>
          </cell>
          <cell r="E458" t="str">
            <v>K: 7EHP-4x2-1.2HP NP TN; Upgradable to 8x2</v>
          </cell>
          <cell r="F458" t="str">
            <v>Spare</v>
          </cell>
          <cell r="O458" t="str">
            <v>Spare</v>
          </cell>
        </row>
        <row r="459">
          <cell r="B459">
            <v>458</v>
          </cell>
          <cell r="D459" t="str">
            <v>DU 2</v>
          </cell>
          <cell r="E459" t="str">
            <v>K: 7EHP-4x2-1.2HP NP TN; Upgradable to 8x2</v>
          </cell>
          <cell r="F459" t="str">
            <v>Spare</v>
          </cell>
          <cell r="O459" t="str">
            <v>Spare</v>
          </cell>
        </row>
        <row r="460">
          <cell r="B460">
            <v>459</v>
          </cell>
          <cell r="D460" t="str">
            <v>DU 2</v>
          </cell>
          <cell r="E460" t="str">
            <v>N: 7EHP-8x2-0.6HP HS TN; Upgradable to 16x2</v>
          </cell>
          <cell r="F460" t="str">
            <v>Spare</v>
          </cell>
          <cell r="O460" t="str">
            <v>Spare</v>
          </cell>
        </row>
        <row r="461">
          <cell r="B461">
            <v>460</v>
          </cell>
          <cell r="D461" t="str">
            <v>DU 2</v>
          </cell>
          <cell r="E461" t="str">
            <v>N: 7EHP-8x2-0.6HP HS TN; Upgradable to 16x2</v>
          </cell>
          <cell r="F461" t="str">
            <v>Spare</v>
          </cell>
          <cell r="O461" t="str">
            <v>Spare</v>
          </cell>
        </row>
        <row r="462">
          <cell r="B462">
            <v>461</v>
          </cell>
          <cell r="D462" t="str">
            <v>DU 2</v>
          </cell>
          <cell r="E462" t="str">
            <v>N: 7EHP-8x2-0.6HP HS TN; Upgradable to 16x2</v>
          </cell>
          <cell r="F462" t="str">
            <v>Spare</v>
          </cell>
          <cell r="O462" t="str">
            <v>Spare</v>
          </cell>
        </row>
        <row r="463">
          <cell r="B463">
            <v>462</v>
          </cell>
          <cell r="D463" t="str">
            <v>DU 2</v>
          </cell>
          <cell r="E463" t="str">
            <v>N: 7EHP-8x2-0.6HP HS TN; Upgradable to 16x2</v>
          </cell>
          <cell r="F463" t="str">
            <v>Spare</v>
          </cell>
          <cell r="O463" t="str">
            <v>Spare</v>
          </cell>
        </row>
        <row r="464">
          <cell r="B464">
            <v>463</v>
          </cell>
          <cell r="D464" t="str">
            <v>DU 3</v>
          </cell>
          <cell r="E464" t="str">
            <v>J: 7EHP-4x2-0.6HP NP TN; Upgradable to 8x2</v>
          </cell>
          <cell r="F464" t="str">
            <v>Spare</v>
          </cell>
          <cell r="O464" t="str">
            <v>Spare</v>
          </cell>
        </row>
        <row r="465">
          <cell r="B465">
            <v>464</v>
          </cell>
          <cell r="D465" t="str">
            <v>DU 3</v>
          </cell>
          <cell r="E465" t="str">
            <v>J: 7EHP-4x2-0.6HP NP TN; Upgradable to 8x2</v>
          </cell>
          <cell r="F465" t="str">
            <v>Spare</v>
          </cell>
          <cell r="O465" t="str">
            <v>Spare</v>
          </cell>
        </row>
        <row r="466">
          <cell r="B466">
            <v>465</v>
          </cell>
          <cell r="D466" t="str">
            <v>DU 3</v>
          </cell>
          <cell r="E466" t="str">
            <v>K: 7EHP-4x2-1.2HP NP TN; Upgradable to 8x2</v>
          </cell>
          <cell r="F466" t="str">
            <v>Spare</v>
          </cell>
          <cell r="O466" t="str">
            <v>Spare</v>
          </cell>
        </row>
        <row r="467">
          <cell r="B467">
            <v>466</v>
          </cell>
          <cell r="D467" t="str">
            <v>DU 3</v>
          </cell>
          <cell r="E467" t="str">
            <v>K: 7EHP-4x2-1.2HP NP TN; Upgradable to 8x2</v>
          </cell>
          <cell r="F467" t="str">
            <v>Spare</v>
          </cell>
          <cell r="O467" t="str">
            <v>Spare</v>
          </cell>
        </row>
        <row r="468">
          <cell r="B468">
            <v>467</v>
          </cell>
          <cell r="D468" t="str">
            <v>DU 3</v>
          </cell>
          <cell r="E468" t="str">
            <v>K: 7EHP-4x2-1.2HP NP TN; Upgradable to 8x2</v>
          </cell>
          <cell r="F468" t="str">
            <v>Spare</v>
          </cell>
          <cell r="O468" t="str">
            <v>Spare</v>
          </cell>
        </row>
        <row r="469">
          <cell r="B469">
            <v>468</v>
          </cell>
          <cell r="D469" t="str">
            <v>DU 3</v>
          </cell>
          <cell r="E469" t="str">
            <v>K: 7EHP-4x2-1.2HP NP TN; Upgradable to 8x2</v>
          </cell>
          <cell r="F469" t="str">
            <v>Spare</v>
          </cell>
          <cell r="O469" t="str">
            <v>Spare</v>
          </cell>
        </row>
        <row r="470">
          <cell r="B470">
            <v>469</v>
          </cell>
          <cell r="D470" t="str">
            <v>DU 3</v>
          </cell>
          <cell r="E470" t="str">
            <v>N: 7EHP-8x2-0.6HP HS TN; Upgradable to 16x2</v>
          </cell>
          <cell r="F470" t="str">
            <v>Spare</v>
          </cell>
          <cell r="O470" t="str">
            <v>Spare</v>
          </cell>
        </row>
        <row r="471">
          <cell r="B471">
            <v>470</v>
          </cell>
          <cell r="D471" t="str">
            <v>DU 3</v>
          </cell>
          <cell r="E471" t="str">
            <v>N: 7EHP-8x2-0.6HP HS TN; Upgradable to 16x2</v>
          </cell>
          <cell r="F471" t="str">
            <v>Spare</v>
          </cell>
          <cell r="O471" t="str">
            <v>Spare</v>
          </cell>
        </row>
        <row r="472">
          <cell r="B472">
            <v>471</v>
          </cell>
          <cell r="D472" t="str">
            <v>DU 3</v>
          </cell>
          <cell r="E472" t="str">
            <v>N: 7EHP-8x2-0.6HP HS TN; Upgradable to 16x2</v>
          </cell>
          <cell r="F472" t="str">
            <v>Spare</v>
          </cell>
          <cell r="O472" t="str">
            <v>Spare</v>
          </cell>
        </row>
        <row r="473">
          <cell r="B473">
            <v>472</v>
          </cell>
          <cell r="D473" t="str">
            <v>DU 3</v>
          </cell>
          <cell r="E473" t="str">
            <v>N: 7EHP-8x2-0.6HP HS TN; Upgradable to 16x2</v>
          </cell>
          <cell r="F473" t="str">
            <v>Spare</v>
          </cell>
          <cell r="O473" t="str">
            <v>Spare</v>
          </cell>
        </row>
        <row r="474">
          <cell r="B474">
            <v>473</v>
          </cell>
          <cell r="D474" t="str">
            <v>DU 4</v>
          </cell>
          <cell r="E474" t="str">
            <v>N: 7EHP-8x2-0.6HP HS TN; Upgradable to 16x2</v>
          </cell>
          <cell r="F474" t="str">
            <v>Spare</v>
          </cell>
          <cell r="O474" t="str">
            <v>Spare</v>
          </cell>
        </row>
        <row r="475">
          <cell r="B475">
            <v>474</v>
          </cell>
          <cell r="D475" t="str">
            <v>DU 4</v>
          </cell>
          <cell r="E475" t="str">
            <v>N: 7EHP-8x2-0.6HP HS TN; Upgradable to 16x2</v>
          </cell>
          <cell r="F475" t="str">
            <v>Spare</v>
          </cell>
          <cell r="O475" t="str">
            <v>Spare</v>
          </cell>
        </row>
        <row r="476">
          <cell r="B476">
            <v>475</v>
          </cell>
          <cell r="D476" t="str">
            <v>DU 5b</v>
          </cell>
          <cell r="E476" t="str">
            <v>J: 7EHP-4x2-0.6HP NP TN; Upgradable to 8x2</v>
          </cell>
          <cell r="F476" t="str">
            <v>Spare</v>
          </cell>
          <cell r="O476" t="str">
            <v>Spare</v>
          </cell>
        </row>
        <row r="477">
          <cell r="B477">
            <v>476</v>
          </cell>
          <cell r="D477" t="str">
            <v>DU 5b</v>
          </cell>
          <cell r="E477" t="str">
            <v>J: 7EHP-4x2-0.6HP NP TN; Upgradable to 8x2</v>
          </cell>
          <cell r="F477" t="str">
            <v>Spare</v>
          </cell>
          <cell r="O477" t="str">
            <v>Spare</v>
          </cell>
        </row>
        <row r="478">
          <cell r="B478">
            <v>477</v>
          </cell>
          <cell r="D478" t="str">
            <v>DU 5b</v>
          </cell>
          <cell r="E478" t="str">
            <v>K: 7EHP-4x2-1.2HP NP TN; Upgradable to 8x2</v>
          </cell>
          <cell r="F478" t="str">
            <v>Spare</v>
          </cell>
          <cell r="O478" t="str">
            <v>Spare</v>
          </cell>
        </row>
        <row r="479">
          <cell r="B479">
            <v>478</v>
          </cell>
          <cell r="D479" t="str">
            <v>DU 5b</v>
          </cell>
          <cell r="E479" t="str">
            <v>K: 7EHP-4x2-1.2HP NP TN; Upgradable to 8x2</v>
          </cell>
          <cell r="F479" t="str">
            <v>Spare</v>
          </cell>
          <cell r="O479" t="str">
            <v>Spare</v>
          </cell>
        </row>
        <row r="480">
          <cell r="B480">
            <v>479</v>
          </cell>
          <cell r="D480" t="str">
            <v>DU 5b</v>
          </cell>
          <cell r="E480" t="str">
            <v>N: 7EHP-8x2-0.6HP HS TN; Upgradable to 16x2</v>
          </cell>
          <cell r="F480" t="str">
            <v>Spare</v>
          </cell>
          <cell r="O480" t="str">
            <v>Spare</v>
          </cell>
        </row>
        <row r="481">
          <cell r="B481">
            <v>480</v>
          </cell>
          <cell r="D481" t="str">
            <v>DU 5b</v>
          </cell>
          <cell r="E481" t="str">
            <v>N: 7EHP-8x2-0.6HP HS TN; Upgradable to 16x2</v>
          </cell>
          <cell r="F481" t="str">
            <v>Spare</v>
          </cell>
          <cell r="O481" t="str">
            <v>Spare</v>
          </cell>
        </row>
        <row r="482">
          <cell r="B482">
            <v>481</v>
          </cell>
          <cell r="D482" t="str">
            <v>DU 5b</v>
          </cell>
          <cell r="E482" t="str">
            <v>N: 7EHP-8x2-0.6HP HS TN; Upgradable to 16x2</v>
          </cell>
          <cell r="F482" t="str">
            <v>Spare</v>
          </cell>
          <cell r="O482" t="str">
            <v>Spare</v>
          </cell>
        </row>
        <row r="483">
          <cell r="B483">
            <v>482</v>
          </cell>
          <cell r="D483" t="str">
            <v>DU 5b</v>
          </cell>
          <cell r="E483" t="str">
            <v>N: 7EHP-8x2-0.6HP HS TN; Upgradable to 16x2</v>
          </cell>
          <cell r="F483" t="str">
            <v>Spare</v>
          </cell>
          <cell r="O483" t="str">
            <v>Spare</v>
          </cell>
        </row>
        <row r="484">
          <cell r="B484">
            <v>483</v>
          </cell>
          <cell r="D484" t="str">
            <v>DU 6</v>
          </cell>
          <cell r="E484" t="str">
            <v>J: 7EHP-4x2-0.6HP NP TN; Upgradable to 8x2</v>
          </cell>
          <cell r="F484" t="str">
            <v>Spare</v>
          </cell>
          <cell r="O484" t="str">
            <v>Spare</v>
          </cell>
        </row>
        <row r="485">
          <cell r="B485">
            <v>484</v>
          </cell>
          <cell r="D485" t="str">
            <v>DU 6</v>
          </cell>
          <cell r="E485" t="str">
            <v>J: 7EHP-4x2-0.6HP NP TN; Upgradable to 8x2</v>
          </cell>
          <cell r="F485" t="str">
            <v>Spare</v>
          </cell>
          <cell r="O485" t="str">
            <v>Spare</v>
          </cell>
        </row>
        <row r="486">
          <cell r="B486">
            <v>485</v>
          </cell>
          <cell r="D486" t="str">
            <v>DU 6</v>
          </cell>
          <cell r="E486" t="str">
            <v>N: 7EHP-8x2-0.6HP HS TN; Upgradable to 16x2</v>
          </cell>
          <cell r="F486" t="str">
            <v>Spare</v>
          </cell>
          <cell r="O486" t="str">
            <v>Spare</v>
          </cell>
        </row>
        <row r="487">
          <cell r="B487">
            <v>486</v>
          </cell>
          <cell r="D487" t="str">
            <v>DU 6</v>
          </cell>
          <cell r="E487" t="str">
            <v>N: 7EHP-8x2-0.6HP HS TN; Upgradable to 16x2</v>
          </cell>
          <cell r="F487" t="str">
            <v>Spare</v>
          </cell>
          <cell r="O487" t="str">
            <v>Spare</v>
          </cell>
        </row>
        <row r="488">
          <cell r="B488">
            <v>487</v>
          </cell>
          <cell r="D488" t="str">
            <v>DU 7a</v>
          </cell>
          <cell r="E488" t="str">
            <v>J: 7EHP-4x2-0.6HP NP TN; Upgradable to 8x2</v>
          </cell>
          <cell r="F488" t="str">
            <v>Spare</v>
          </cell>
          <cell r="O488" t="str">
            <v>Spare</v>
          </cell>
        </row>
        <row r="489">
          <cell r="B489">
            <v>488</v>
          </cell>
          <cell r="D489" t="str">
            <v>DU 7a</v>
          </cell>
          <cell r="E489" t="str">
            <v>J: 7EHP-4x2-0.6HP NP TN; Upgradable to 8x2</v>
          </cell>
          <cell r="F489" t="str">
            <v>Spare</v>
          </cell>
          <cell r="O489" t="str">
            <v>Spare</v>
          </cell>
        </row>
        <row r="490">
          <cell r="B490">
            <v>489</v>
          </cell>
          <cell r="D490" t="str">
            <v>DU 7a</v>
          </cell>
          <cell r="E490" t="str">
            <v>K: 7EHP-4x2-1.2HP NP TN; Upgradable to 8x2</v>
          </cell>
          <cell r="F490" t="str">
            <v>Spare</v>
          </cell>
          <cell r="O490" t="str">
            <v>Spare</v>
          </cell>
        </row>
        <row r="491">
          <cell r="B491">
            <v>490</v>
          </cell>
          <cell r="D491" t="str">
            <v>DU 7a</v>
          </cell>
          <cell r="E491" t="str">
            <v>N: 7EHP-8x2-0.6HP HS TN; Upgradable to 16x2</v>
          </cell>
          <cell r="F491" t="str">
            <v>Spare</v>
          </cell>
          <cell r="O491" t="str">
            <v>Spare</v>
          </cell>
        </row>
        <row r="492">
          <cell r="B492">
            <v>491</v>
          </cell>
          <cell r="D492" t="str">
            <v>DU 7a</v>
          </cell>
          <cell r="E492" t="str">
            <v>N: 7EHP-8x2-0.6HP HS TN; Upgradable to 16x2</v>
          </cell>
          <cell r="F492" t="str">
            <v>Spare</v>
          </cell>
          <cell r="O492" t="str">
            <v>Spare</v>
          </cell>
        </row>
        <row r="493">
          <cell r="B493">
            <v>492</v>
          </cell>
          <cell r="D493" t="str">
            <v>DU 7a</v>
          </cell>
          <cell r="E493" t="str">
            <v>N: 7EHP-8x2-0.6HP HS TN; Upgradable to 16x2</v>
          </cell>
          <cell r="F493" t="str">
            <v>Spare</v>
          </cell>
          <cell r="O493" t="str">
            <v>Spare</v>
          </cell>
        </row>
        <row r="494">
          <cell r="B494">
            <v>493</v>
          </cell>
          <cell r="D494" t="str">
            <v>DU 7a</v>
          </cell>
          <cell r="E494" t="str">
            <v>N: 7EHP-8x2-0.6HP HS TN; Upgradable to 16x2</v>
          </cell>
          <cell r="F494" t="str">
            <v>Spare</v>
          </cell>
          <cell r="O494" t="str">
            <v>Spare</v>
          </cell>
        </row>
        <row r="495">
          <cell r="B495">
            <v>494</v>
          </cell>
          <cell r="D495" t="str">
            <v>DU 7b</v>
          </cell>
          <cell r="E495" t="str">
            <v>N: 7EHP-8x2-0.6HP HS TN; Upgradable to 16x2</v>
          </cell>
          <cell r="F495" t="str">
            <v>Spare</v>
          </cell>
          <cell r="O495" t="str">
            <v>Spare</v>
          </cell>
        </row>
        <row r="496">
          <cell r="B496">
            <v>495</v>
          </cell>
          <cell r="D496" t="str">
            <v>DU 7b</v>
          </cell>
          <cell r="E496" t="str">
            <v>N: 7EHP-8x2-0.6HP HS TN; Upgradable to 16x2</v>
          </cell>
          <cell r="F496" t="str">
            <v>Spare</v>
          </cell>
          <cell r="O496" t="str">
            <v>Spare</v>
          </cell>
        </row>
        <row r="497">
          <cell r="B497">
            <v>496</v>
          </cell>
          <cell r="D497" t="str">
            <v>URB 1</v>
          </cell>
          <cell r="E497" t="str">
            <v>N: 7EHP-8x2-0.6HP HS TN; Upgradable to 16x2</v>
          </cell>
          <cell r="F497" t="str">
            <v>Spare</v>
          </cell>
          <cell r="O497" t="str">
            <v>Spare</v>
          </cell>
        </row>
        <row r="498">
          <cell r="B498">
            <v>497</v>
          </cell>
          <cell r="D498" t="str">
            <v>URB 1</v>
          </cell>
          <cell r="E498" t="str">
            <v>N: 7EHP-8x2-0.6HP HS TN; Upgradable to 16x2</v>
          </cell>
          <cell r="F498" t="str">
            <v>Spare</v>
          </cell>
          <cell r="O498" t="str">
            <v>Spare</v>
          </cell>
        </row>
        <row r="499">
          <cell r="B499">
            <v>498</v>
          </cell>
          <cell r="D499" t="str">
            <v>URB 11b</v>
          </cell>
          <cell r="E499" t="str">
            <v>N: 7EHP-8x2-0.6HP HS TN; Upgradable to 16x2</v>
          </cell>
          <cell r="F499" t="str">
            <v>Spare</v>
          </cell>
          <cell r="O499" t="str">
            <v>Spare</v>
          </cell>
        </row>
      </sheetData>
      <sheetData sheetId="2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 for Use"/>
      <sheetName val="Instructions for Removing Costs"/>
      <sheetName val="MU Instructions "/>
      <sheetName val="Summary"/>
      <sheetName val="Curr, Site Names, Flex conf"/>
      <sheetName val="Discount Tables"/>
      <sheetName val="MNR7"/>
      <sheetName val="MNR8"/>
      <sheetName val="MNR9"/>
      <sheetName val="MNR10"/>
      <sheetName val="ERION WDM"/>
      <sheetName val="Mechanics"/>
      <sheetName val="DCN"/>
      <sheetName val="SYNC"/>
      <sheetName val="NEM&amp;EM-OS MNR7"/>
      <sheetName val="NEM&amp;EM-OS MNR8"/>
      <sheetName val="NEM&amp;EM-OS MNR9"/>
      <sheetName val="NEM MNR10"/>
      <sheetName val="IMA 2.2.1"/>
      <sheetName val="IMA 4.1"/>
      <sheetName val="IMA 5.1"/>
      <sheetName val="IMA 6.1"/>
      <sheetName val="Curr_ Site Names_ Flex conf"/>
      <sheetName val="Parameters"/>
      <sheetName val="AUG02"/>
      <sheetName val="CODE"/>
      <sheetName val="kki"/>
      <sheetName val="fin pro centers"/>
      <sheetName val="SMA 1-4UC MNR10_BCL and RSP Rev"/>
      <sheetName val="Presentasi"/>
      <sheetName val="PSPC_LE_Pnext_Current"/>
      <sheetName val="Products_to_Jan_Merstrand_for_a"/>
      <sheetName val="PriceListAP"/>
      <sheetName val="6.3 Part Number Master"/>
      <sheetName val="Internal Access SW Basic_Option"/>
      <sheetName val="USA-Pmod. 1.6.95"/>
      <sheetName val="Parameter"/>
      <sheetName val="Residential"/>
      <sheetName val="GLP-DISCOUNT"/>
      <sheetName val="BSC_UPGRADES"/>
      <sheetName val="Hourly Cost Rates"/>
      <sheetName val="NBS-MNK"/>
      <sheetName val="JL_BEL"/>
      <sheetName val="DATA2"/>
      <sheetName val="11b"/>
      <sheetName val="Scope of Works"/>
      <sheetName val="Total_Cost"/>
      <sheetName val="Difference Cons"/>
      <sheetName val="New 1B"/>
      <sheetName val="Instructions_for_Use"/>
      <sheetName val="Instructions_for_Removing_Costs"/>
      <sheetName val="MU_Instructions_"/>
      <sheetName val="Curr,_Site_Names,_Flex_conf"/>
      <sheetName val="Discount_Tables"/>
      <sheetName val="ERION_WDM"/>
      <sheetName val="NEM&amp;EM-OS_MNR7"/>
      <sheetName val="NEM&amp;EM-OS_MNR8"/>
      <sheetName val="NEM&amp;EM-OS_MNR9"/>
      <sheetName val="NEM_MNR10"/>
      <sheetName val="IMA_2_2_1"/>
      <sheetName val="IMA_4_1"/>
      <sheetName val="IMA_5_1"/>
      <sheetName val="IMA_6_1"/>
      <sheetName val="Curr__Site_Names__Flex_conf"/>
      <sheetName val="Assumption"/>
      <sheetName val="Legenda"/>
      <sheetName val="TB"/>
      <sheetName val="Sheet1"/>
      <sheetName val="TABLE OF CONTENTS"/>
      <sheetName val="Paths - 261 Sites Scenario"/>
      <sheetName val="Baseline"/>
      <sheetName val=" "/>
      <sheetName val="FAULTS"/>
      <sheetName val="install"/>
      <sheetName val="para"/>
      <sheetName val="Sheet2"/>
      <sheetName val="Classifications"/>
      <sheetName val="ISAT WCDMA"/>
      <sheetName val="Customize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5">
          <cell r="C5" t="str">
            <v>USD</v>
          </cell>
        </row>
        <row r="21">
          <cell r="C21" t="str">
            <v>SMA4, 1xSTM1e;3x45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Paths 233 &amp; 28 IBC from NTS"/>
      <sheetName val="Paths 233 _ 28 IBC from NTS"/>
      <sheetName val="Base"/>
      <sheetName val="Outsource_Costs"/>
      <sheetName val="I_Pricing"/>
      <sheetName val="Price_simulation"/>
      <sheetName val="C_RC_Financials"/>
      <sheetName val="I&amp;O_Valuation"/>
      <sheetName val="Income Statement"/>
      <sheetName val="Profile"/>
      <sheetName val="H.KONTRAK"/>
      <sheetName val="Asumsi"/>
      <sheetName val="Perhitungan"/>
      <sheetName val="Curr, Site Names, Flex conf"/>
      <sheetName val="Introduction"/>
      <sheetName val="Parameter"/>
      <sheetName val="PIK_QUO"/>
      <sheetName val="CODE"/>
    </sheetNames>
    <sheetDataSet>
      <sheetData sheetId="0">
        <row r="3">
          <cell r="A3">
            <v>1</v>
          </cell>
        </row>
      </sheetData>
      <sheetData sheetId="1" refreshError="1">
        <row r="3">
          <cell r="A3">
            <v>1</v>
          </cell>
          <cell r="B3" t="str">
            <v>2;73-CBD_1</v>
          </cell>
          <cell r="C3">
            <v>1</v>
          </cell>
          <cell r="D3" t="str">
            <v>CBD 1</v>
          </cell>
          <cell r="E3" t="str">
            <v>A: 23EHP-2x2-0.6HP NP TN; Upgradable to 4x2</v>
          </cell>
          <cell r="F3" t="str">
            <v>Plaza Kuningan (non-261)</v>
          </cell>
          <cell r="G3" t="str">
            <v>S06°12'59.7</v>
          </cell>
          <cell r="H3" t="str">
            <v>106°49'52.4</v>
          </cell>
          <cell r="I3" t="str">
            <v>Site-00534</v>
          </cell>
          <cell r="J3" t="str">
            <v>S06°13'02.8</v>
          </cell>
          <cell r="K3" t="str">
            <v>106°49'52.9</v>
          </cell>
          <cell r="L3" t="str">
            <v>0.1 km]</v>
          </cell>
          <cell r="M3" t="str">
            <v>Untitled</v>
          </cell>
          <cell r="N3" t="str">
            <v>&lt;None&gt;</v>
          </cell>
          <cell r="P3" t="str">
            <v>Link261_1st</v>
          </cell>
        </row>
        <row r="4">
          <cell r="A4">
            <v>2</v>
          </cell>
          <cell r="B4" t="str">
            <v>2;45-CBD_1</v>
          </cell>
          <cell r="C4">
            <v>2</v>
          </cell>
          <cell r="D4" t="str">
            <v>CBD 1</v>
          </cell>
          <cell r="E4" t="str">
            <v>A: 23EHP-2x2-0.6HP NP TN; Upgradable to 4x2</v>
          </cell>
          <cell r="F4" t="str">
            <v>Ritz Carlton (non-261)</v>
          </cell>
          <cell r="G4" t="str">
            <v>S06°13'43.7</v>
          </cell>
          <cell r="H4" t="str">
            <v>106°49'35.8</v>
          </cell>
          <cell r="I4" t="str">
            <v>Site-00558</v>
          </cell>
          <cell r="J4" t="str">
            <v>S06°13'38.5</v>
          </cell>
          <cell r="K4" t="str">
            <v>106°49'44.2</v>
          </cell>
          <cell r="L4" t="str">
            <v>0.3 km]</v>
          </cell>
          <cell r="M4" t="str">
            <v>Untitled</v>
          </cell>
          <cell r="N4" t="str">
            <v>&lt;None&gt;</v>
          </cell>
          <cell r="P4" t="str">
            <v>Link261_1st</v>
          </cell>
        </row>
        <row r="5">
          <cell r="A5">
            <v>3</v>
          </cell>
          <cell r="B5" t="str">
            <v>2;184-CBD_1</v>
          </cell>
          <cell r="C5">
            <v>3</v>
          </cell>
          <cell r="D5" t="str">
            <v>CBD 1</v>
          </cell>
          <cell r="E5" t="str">
            <v>A: 23EHP-2x2-0.6HP NP TN; Upgradable to 4x2</v>
          </cell>
          <cell r="F5" t="str">
            <v>Sentra Mulia (non-261)</v>
          </cell>
          <cell r="G5" t="str">
            <v>S06°13'18.9</v>
          </cell>
          <cell r="H5" t="str">
            <v>106°49'52.9</v>
          </cell>
          <cell r="I5" t="str">
            <v>Site-00881</v>
          </cell>
          <cell r="J5" t="str">
            <v>S06°13'24.5</v>
          </cell>
          <cell r="K5" t="str">
            <v>106°49'46.8</v>
          </cell>
          <cell r="L5" t="str">
            <v>0.3 km]</v>
          </cell>
          <cell r="M5" t="str">
            <v>Untitled</v>
          </cell>
          <cell r="N5" t="str">
            <v>&lt;None&gt;</v>
          </cell>
          <cell r="P5" t="str">
            <v>Link261_1st</v>
          </cell>
        </row>
        <row r="6">
          <cell r="A6">
            <v>4</v>
          </cell>
          <cell r="B6" t="str">
            <v>2;86-CBD_1</v>
          </cell>
          <cell r="C6">
            <v>4</v>
          </cell>
          <cell r="D6" t="str">
            <v>CBD 1</v>
          </cell>
          <cell r="E6" t="str">
            <v>A: 23EHP-2x2-0.6HP NP TN; Upgradable to 4x2</v>
          </cell>
          <cell r="F6" t="str">
            <v>Setiabudi I (non-261)</v>
          </cell>
          <cell r="G6" t="str">
            <v>S06°12'31.7</v>
          </cell>
          <cell r="H6" t="str">
            <v>106°49'46.8</v>
          </cell>
          <cell r="I6" t="str">
            <v>Site-00122</v>
          </cell>
          <cell r="J6" t="str">
            <v>S06°12'34.8</v>
          </cell>
          <cell r="K6" t="str">
            <v>106°49'37.5</v>
          </cell>
          <cell r="L6" t="str">
            <v>0.3 km]</v>
          </cell>
          <cell r="M6" t="str">
            <v>Untitled</v>
          </cell>
          <cell r="N6" t="str">
            <v>&lt;None&gt;</v>
          </cell>
          <cell r="P6" t="str">
            <v>Link261_1st</v>
          </cell>
        </row>
        <row r="7">
          <cell r="A7">
            <v>5</v>
          </cell>
          <cell r="B7" t="str">
            <v>2;201-CBD_1</v>
          </cell>
          <cell r="C7">
            <v>5</v>
          </cell>
          <cell r="D7" t="str">
            <v>CBD 1</v>
          </cell>
          <cell r="E7" t="str">
            <v>A: 23EHP-2x2-0.6HP NP TN; Upgradable to 4x2</v>
          </cell>
          <cell r="F7" t="str">
            <v>Site-00149</v>
          </cell>
          <cell r="G7" t="str">
            <v>S06°13'48.4</v>
          </cell>
          <cell r="H7" t="str">
            <v>106°49'34.4</v>
          </cell>
          <cell r="I7" t="str">
            <v>Ritz Carlton (non-261)</v>
          </cell>
          <cell r="J7" t="str">
            <v>S06°13'43.7</v>
          </cell>
          <cell r="K7" t="str">
            <v>106°49'35.8</v>
          </cell>
          <cell r="L7" t="str">
            <v>0.2 km]</v>
          </cell>
          <cell r="M7" t="str">
            <v>Untitled</v>
          </cell>
          <cell r="N7" t="str">
            <v>&lt;None&gt;</v>
          </cell>
          <cell r="P7" t="str">
            <v>Link261_1st</v>
          </cell>
        </row>
        <row r="8">
          <cell r="A8">
            <v>6</v>
          </cell>
          <cell r="B8" t="str">
            <v>2;72-CBD_1</v>
          </cell>
          <cell r="C8">
            <v>6</v>
          </cell>
          <cell r="D8" t="str">
            <v>CBD 1</v>
          </cell>
          <cell r="E8" t="str">
            <v>A: 23EHP-2x2-0.6HP NP TN; Upgradable to 4x2</v>
          </cell>
          <cell r="F8" t="str">
            <v>Site-00421</v>
          </cell>
          <cell r="G8" t="str">
            <v>S06°12'47.6</v>
          </cell>
          <cell r="H8" t="str">
            <v>106°49'50.1</v>
          </cell>
          <cell r="I8" t="str">
            <v>Wisma Kodel (non-261)</v>
          </cell>
          <cell r="J8" t="str">
            <v>S06°12'43.5</v>
          </cell>
          <cell r="K8" t="str">
            <v>106°49'48.2</v>
          </cell>
          <cell r="L8" t="str">
            <v>0.1 km]</v>
          </cell>
          <cell r="M8" t="str">
            <v>Untitled</v>
          </cell>
          <cell r="N8" t="str">
            <v>&lt;None&gt;</v>
          </cell>
          <cell r="P8" t="str">
            <v>Link261_1st</v>
          </cell>
        </row>
        <row r="9">
          <cell r="A9">
            <v>7</v>
          </cell>
          <cell r="B9" t="str">
            <v>2;23-CBD_1</v>
          </cell>
          <cell r="C9">
            <v>7</v>
          </cell>
          <cell r="D9" t="str">
            <v>CBD 1</v>
          </cell>
          <cell r="E9" t="str">
            <v>A: 23EHP-2x2-0.6HP NP TN; Upgradable to 4x2</v>
          </cell>
          <cell r="F9" t="str">
            <v>Site-00436</v>
          </cell>
          <cell r="G9" t="str">
            <v>S06°13'44.2</v>
          </cell>
          <cell r="H9" t="str">
            <v>106°49'57.1</v>
          </cell>
          <cell r="I9" t="str">
            <v>Site-00148</v>
          </cell>
          <cell r="J9" t="str">
            <v>S06°13'32.6</v>
          </cell>
          <cell r="K9" t="str">
            <v>106°49'58.4</v>
          </cell>
          <cell r="L9" t="str">
            <v>0.4 km]</v>
          </cell>
          <cell r="M9" t="str">
            <v>Untitled</v>
          </cell>
          <cell r="N9" t="str">
            <v>&lt;None&gt;</v>
          </cell>
          <cell r="P9" t="str">
            <v>Link261_1st</v>
          </cell>
        </row>
        <row r="10">
          <cell r="A10">
            <v>8</v>
          </cell>
          <cell r="B10" t="str">
            <v>2;90-CBD_1</v>
          </cell>
          <cell r="C10">
            <v>8</v>
          </cell>
          <cell r="D10" t="str">
            <v>CBD 1</v>
          </cell>
          <cell r="E10" t="str">
            <v>A: 23EHP-2x2-0.6HP NP TN; Upgradable to 4x2</v>
          </cell>
          <cell r="F10" t="str">
            <v>Wisma 46 (non-261)</v>
          </cell>
          <cell r="G10" t="str">
            <v>S06°12'17.5</v>
          </cell>
          <cell r="H10" t="str">
            <v>106°49'33.3</v>
          </cell>
          <cell r="I10" t="str">
            <v>Site-00531</v>
          </cell>
          <cell r="J10" t="str">
            <v>S06°12'14.6</v>
          </cell>
          <cell r="K10" t="str">
            <v>106°49'36.8</v>
          </cell>
          <cell r="L10" t="str">
            <v>0.1 km]</v>
          </cell>
          <cell r="M10" t="str">
            <v>Untitled</v>
          </cell>
          <cell r="N10" t="str">
            <v>&lt;None&gt;</v>
          </cell>
          <cell r="P10" t="str">
            <v>Link261_1st</v>
          </cell>
        </row>
        <row r="11">
          <cell r="A11">
            <v>9</v>
          </cell>
          <cell r="B11" t="str">
            <v>4;9-CBD_1</v>
          </cell>
          <cell r="C11">
            <v>9</v>
          </cell>
          <cell r="D11" t="str">
            <v>CBD 1</v>
          </cell>
          <cell r="E11" t="str">
            <v>G: 23EHP-4x2-0.6HP NP TN; Upgradable to 8x2</v>
          </cell>
          <cell r="F11" t="str">
            <v>Graha Irama* (non-261)</v>
          </cell>
          <cell r="G11" t="str">
            <v>S06°14'00.7</v>
          </cell>
          <cell r="H11" t="str">
            <v>106°49'56.0</v>
          </cell>
          <cell r="I11" t="str">
            <v>Site-00436</v>
          </cell>
          <cell r="J11" t="str">
            <v>S06°13'44.2</v>
          </cell>
          <cell r="K11" t="str">
            <v>106°49'57.1</v>
          </cell>
          <cell r="L11" t="str">
            <v>0.5 km]</v>
          </cell>
          <cell r="M11" t="str">
            <v>Untitled</v>
          </cell>
          <cell r="N11" t="str">
            <v>&lt;None&gt;</v>
          </cell>
          <cell r="P11" t="str">
            <v>Link261_1st</v>
          </cell>
        </row>
        <row r="12">
          <cell r="A12">
            <v>10</v>
          </cell>
          <cell r="B12" t="str">
            <v>4;17-CBD_1</v>
          </cell>
          <cell r="C12">
            <v>10</v>
          </cell>
          <cell r="D12" t="str">
            <v>CBD 1</v>
          </cell>
          <cell r="E12" t="str">
            <v>G: 23EHP-4x2-0.6HP NP TN; Upgradable to 8x2</v>
          </cell>
          <cell r="F12" t="str">
            <v>Menara Rajawali (non-261)</v>
          </cell>
          <cell r="G12" t="str">
            <v>S06°13'35.1</v>
          </cell>
          <cell r="H12" t="str">
            <v>106°49'34.8</v>
          </cell>
          <cell r="I12" t="str">
            <v>Site-00138</v>
          </cell>
          <cell r="J12" t="str">
            <v>S06°13'27.0</v>
          </cell>
          <cell r="K12" t="str">
            <v>106°49'34.7</v>
          </cell>
          <cell r="L12" t="str">
            <v>0.2 km]</v>
          </cell>
          <cell r="M12" t="str">
            <v>Untitled</v>
          </cell>
          <cell r="N12" t="str">
            <v>&lt;None&gt;</v>
          </cell>
          <cell r="P12" t="str">
            <v>Link261_1st</v>
          </cell>
        </row>
        <row r="13">
          <cell r="A13">
            <v>11</v>
          </cell>
          <cell r="B13" t="str">
            <v>4;28-CBD_1</v>
          </cell>
          <cell r="C13">
            <v>12</v>
          </cell>
          <cell r="D13" t="str">
            <v>CBD 1</v>
          </cell>
          <cell r="E13" t="str">
            <v>G: 23EHP-4x2-0.6HP NP TN; Upgradable to 8x2</v>
          </cell>
          <cell r="F13" t="str">
            <v>Plaza Kuningan (non-261)</v>
          </cell>
          <cell r="G13" t="str">
            <v>S06°12'59.7</v>
          </cell>
          <cell r="H13" t="str">
            <v>106°49'52.4</v>
          </cell>
          <cell r="I13" t="str">
            <v>Wisma Tugu (1 &amp; 2) (non-261)</v>
          </cell>
          <cell r="J13" t="str">
            <v>S06°12'54.8</v>
          </cell>
          <cell r="K13" t="str">
            <v>106°49'52.7</v>
          </cell>
          <cell r="L13" t="str">
            <v>0.2 km]</v>
          </cell>
          <cell r="M13" t="str">
            <v>Untitled</v>
          </cell>
          <cell r="N13" t="str">
            <v>&lt;None&gt;</v>
          </cell>
          <cell r="P13" t="str">
            <v>Link261_1st</v>
          </cell>
        </row>
        <row r="14">
          <cell r="A14">
            <v>12</v>
          </cell>
          <cell r="B14" t="str">
            <v>4;34-CBD_1</v>
          </cell>
          <cell r="C14">
            <v>13</v>
          </cell>
          <cell r="D14" t="str">
            <v>CBD 1</v>
          </cell>
          <cell r="E14" t="str">
            <v>G: 23EHP-4x2-0.6HP NP TN; Upgradable to 8x2</v>
          </cell>
          <cell r="F14" t="str">
            <v>Site-00127</v>
          </cell>
          <cell r="G14" t="str">
            <v>S06°12'30.0</v>
          </cell>
          <cell r="H14" t="str">
            <v>106°49'51.7</v>
          </cell>
          <cell r="I14" t="str">
            <v>Setiabudi I (non-261)</v>
          </cell>
          <cell r="J14" t="str">
            <v>S06°12'31.7</v>
          </cell>
          <cell r="K14" t="str">
            <v>106°49'46.8</v>
          </cell>
          <cell r="L14" t="str">
            <v>0.2 km]</v>
          </cell>
          <cell r="M14" t="str">
            <v>Untitled</v>
          </cell>
          <cell r="N14" t="str">
            <v>&lt;None&gt;</v>
          </cell>
          <cell r="P14" t="str">
            <v>Link261_1st</v>
          </cell>
        </row>
        <row r="15">
          <cell r="A15">
            <v>13</v>
          </cell>
          <cell r="B15" t="str">
            <v>4;74-CBD_1</v>
          </cell>
          <cell r="C15">
            <v>15</v>
          </cell>
          <cell r="D15" t="str">
            <v>CBD 1</v>
          </cell>
          <cell r="E15" t="str">
            <v>G: 23EHP-4x2-0.6HP NP TN; Upgradable to 8x2</v>
          </cell>
          <cell r="F15" t="str">
            <v>Site-00137</v>
          </cell>
          <cell r="G15" t="str">
            <v>S06°13'18.0</v>
          </cell>
          <cell r="H15" t="str">
            <v>106°49'57.0</v>
          </cell>
          <cell r="I15" t="str">
            <v>Sentra Mulia (non-261)</v>
          </cell>
          <cell r="J15" t="str">
            <v>S06°13'18.9</v>
          </cell>
          <cell r="K15" t="str">
            <v>106°49'52.9</v>
          </cell>
          <cell r="L15" t="str">
            <v>0.1 km]</v>
          </cell>
          <cell r="M15" t="str">
            <v>Untitled</v>
          </cell>
          <cell r="N15" t="str">
            <v>&lt;None&gt;</v>
          </cell>
          <cell r="P15" t="str">
            <v>Link261_1st</v>
          </cell>
        </row>
        <row r="16">
          <cell r="A16">
            <v>14</v>
          </cell>
          <cell r="B16" t="str">
            <v>6;9-CBD_1</v>
          </cell>
          <cell r="C16">
            <v>16</v>
          </cell>
          <cell r="D16" t="str">
            <v>CBD 1</v>
          </cell>
          <cell r="E16" t="str">
            <v>L: 15EHP-8x2-0.6HP HS TN; Upgradable to 16x2</v>
          </cell>
          <cell r="F16" t="str">
            <v>Ritz Carlton (non-261)</v>
          </cell>
          <cell r="G16" t="str">
            <v>S06°13'43.7</v>
          </cell>
          <cell r="H16" t="str">
            <v>106°49'35.8</v>
          </cell>
          <cell r="I16" t="str">
            <v>Site-00527</v>
          </cell>
          <cell r="J16" t="str">
            <v>S06°13'40.0</v>
          </cell>
          <cell r="K16" t="str">
            <v>106°49'22.7</v>
          </cell>
          <cell r="L16" t="str">
            <v>0.4 km]</v>
          </cell>
          <cell r="M16" t="str">
            <v>Untitled</v>
          </cell>
          <cell r="N16" t="str">
            <v>&lt;None&gt;</v>
          </cell>
          <cell r="P16" t="str">
            <v>Link261_1st</v>
          </cell>
        </row>
        <row r="17">
          <cell r="A17">
            <v>15</v>
          </cell>
          <cell r="B17" t="str">
            <v>6;3-CBD_1</v>
          </cell>
          <cell r="C17">
            <v>17</v>
          </cell>
          <cell r="D17" t="str">
            <v>CBD 1</v>
          </cell>
          <cell r="E17" t="str">
            <v>L: 15EHP-8x2-0.6HP HS TN; Upgradable to 16x2</v>
          </cell>
          <cell r="F17" t="str">
            <v>Site-00542</v>
          </cell>
          <cell r="G17" t="str">
            <v>S06°14'12.1</v>
          </cell>
          <cell r="H17" t="str">
            <v>106°49'40.5</v>
          </cell>
          <cell r="I17" t="str">
            <v>Site-00159</v>
          </cell>
          <cell r="J17" t="str">
            <v>S06°14'05.4</v>
          </cell>
          <cell r="K17" t="str">
            <v>106°49'30.1</v>
          </cell>
          <cell r="L17" t="str">
            <v>0.4 km]</v>
          </cell>
          <cell r="M17" t="str">
            <v>Untitled</v>
          </cell>
          <cell r="N17" t="str">
            <v>&lt;None&gt;</v>
          </cell>
          <cell r="P17" t="str">
            <v>Link261_1st</v>
          </cell>
        </row>
        <row r="18">
          <cell r="A18">
            <v>16</v>
          </cell>
          <cell r="B18" t="str">
            <v>6;18-CBD_1</v>
          </cell>
          <cell r="C18">
            <v>18</v>
          </cell>
          <cell r="D18" t="str">
            <v>CBD 1</v>
          </cell>
          <cell r="E18" t="str">
            <v>L: 15EHP-8x2-0.6HP HS TN; Upgradable to 16x2</v>
          </cell>
          <cell r="F18" t="str">
            <v>Site-00556</v>
          </cell>
          <cell r="G18" t="str">
            <v>S06°12'17.2</v>
          </cell>
          <cell r="H18" t="str">
            <v>106°50'01.3</v>
          </cell>
          <cell r="I18" t="str">
            <v>Wisma 46 (non-261)</v>
          </cell>
          <cell r="J18" t="str">
            <v>S06°12'17.5</v>
          </cell>
          <cell r="K18" t="str">
            <v>106°49'33.3</v>
          </cell>
          <cell r="L18" t="str">
            <v>0.9 km]</v>
          </cell>
          <cell r="M18" t="str">
            <v>Untitled</v>
          </cell>
          <cell r="N18" t="str">
            <v>&lt;None&gt;</v>
          </cell>
          <cell r="P18" t="str">
            <v>Link261_1st</v>
          </cell>
        </row>
        <row r="19">
          <cell r="A19">
            <v>17</v>
          </cell>
          <cell r="B19" t="str">
            <v>6;15-CBD_1</v>
          </cell>
          <cell r="C19">
            <v>19</v>
          </cell>
          <cell r="D19" t="str">
            <v>CBD 1</v>
          </cell>
          <cell r="E19" t="str">
            <v>L: 15EHP-8x2-0.6HP HS TN; Upgradable to 16x2</v>
          </cell>
          <cell r="F19" t="str">
            <v>Site-00586</v>
          </cell>
          <cell r="G19" t="str">
            <v>S06°12'50.9</v>
          </cell>
          <cell r="H19" t="str">
            <v>106°50'13.7</v>
          </cell>
          <cell r="I19" t="str">
            <v>Wisma Kodel (non-261)</v>
          </cell>
          <cell r="J19" t="str">
            <v>S06°12'43.5</v>
          </cell>
          <cell r="K19" t="str">
            <v>106°49'48.2</v>
          </cell>
          <cell r="L19" t="str">
            <v>0.8 km]</v>
          </cell>
          <cell r="M19" t="str">
            <v>Untitled</v>
          </cell>
          <cell r="N19" t="str">
            <v>&lt;None&gt;</v>
          </cell>
          <cell r="P19" t="str">
            <v>Link261_1st</v>
          </cell>
        </row>
        <row r="20">
          <cell r="A20">
            <v>18</v>
          </cell>
          <cell r="B20" t="str">
            <v>10;16-CBD_1</v>
          </cell>
          <cell r="C20">
            <v>20</v>
          </cell>
          <cell r="D20" t="str">
            <v>CBD 1</v>
          </cell>
          <cell r="E20" t="str">
            <v>O: 23EHP-16x2-0.6HP HS TN</v>
          </cell>
          <cell r="F20" t="str">
            <v>Site-00127</v>
          </cell>
          <cell r="G20" t="str">
            <v>S06°12'30.0</v>
          </cell>
          <cell r="H20" t="str">
            <v>106°49'51.7</v>
          </cell>
          <cell r="I20" t="str">
            <v>Site-00556</v>
          </cell>
          <cell r="J20" t="str">
            <v>S06°12'17.2</v>
          </cell>
          <cell r="K20" t="str">
            <v>106°50'01.3</v>
          </cell>
          <cell r="L20" t="str">
            <v>0.5 km]</v>
          </cell>
          <cell r="M20" t="str">
            <v>Untitled</v>
          </cell>
          <cell r="N20" t="str">
            <v>&lt;None&gt;</v>
          </cell>
          <cell r="P20" t="str">
            <v>Link261_1st</v>
          </cell>
        </row>
        <row r="21">
          <cell r="A21">
            <v>19</v>
          </cell>
          <cell r="B21" t="str">
            <v>10;36-CDB_1</v>
          </cell>
          <cell r="C21">
            <v>21</v>
          </cell>
          <cell r="D21" t="str">
            <v>CBD 1</v>
          </cell>
          <cell r="E21" t="str">
            <v>O: 23EHP-16x2-0.6HP HS TN</v>
          </cell>
          <cell r="F21" t="str">
            <v>Site-00137</v>
          </cell>
          <cell r="G21" t="str">
            <v>S06°13'18.0</v>
          </cell>
          <cell r="H21" t="str">
            <v>106°49'57.0</v>
          </cell>
          <cell r="I21" t="str">
            <v>Site-00147</v>
          </cell>
          <cell r="J21" t="str">
            <v>S06°13'07.9</v>
          </cell>
          <cell r="K21" t="str">
            <v>106°50'20.5</v>
          </cell>
          <cell r="L21" t="str">
            <v>0.8 km]</v>
          </cell>
          <cell r="M21" t="str">
            <v>Untitled</v>
          </cell>
          <cell r="N21" t="str">
            <v>&lt;None&gt;</v>
          </cell>
          <cell r="P21" t="str">
            <v>Link261_1st</v>
          </cell>
        </row>
        <row r="22">
          <cell r="A22">
            <v>20</v>
          </cell>
          <cell r="B22" t="str">
            <v>10;5-CBD_1</v>
          </cell>
          <cell r="C22">
            <v>22</v>
          </cell>
          <cell r="D22" t="str">
            <v>CBD 1</v>
          </cell>
          <cell r="E22" t="str">
            <v>O: 23EHP-16x2-0.6HP HS TN</v>
          </cell>
          <cell r="F22" t="str">
            <v>Site-00158</v>
          </cell>
          <cell r="G22" t="str">
            <v>S06°14'00.1</v>
          </cell>
          <cell r="H22" t="str">
            <v>106°49'52.2</v>
          </cell>
          <cell r="I22" t="str">
            <v>Graha Irama* (non-261)</v>
          </cell>
          <cell r="J22" t="str">
            <v>S06°14'00.7</v>
          </cell>
          <cell r="K22" t="str">
            <v>106°49'56.0</v>
          </cell>
          <cell r="L22" t="str">
            <v>0.1 km]</v>
          </cell>
          <cell r="M22" t="str">
            <v>Untitled</v>
          </cell>
          <cell r="N22" t="str">
            <v>&lt;None&gt;</v>
          </cell>
          <cell r="P22" t="str">
            <v>Link261_1st</v>
          </cell>
        </row>
        <row r="23">
          <cell r="A23">
            <v>21</v>
          </cell>
          <cell r="B23" t="str">
            <v>10;9-CBD_1</v>
          </cell>
          <cell r="C23">
            <v>23</v>
          </cell>
          <cell r="D23" t="str">
            <v>CBD 1</v>
          </cell>
          <cell r="E23" t="str">
            <v>O: 23EHP-16x2-0.6HP HS TN</v>
          </cell>
          <cell r="F23" t="str">
            <v>Site-00527</v>
          </cell>
          <cell r="G23" t="str">
            <v>S06°13'40.0</v>
          </cell>
          <cell r="H23" t="str">
            <v>106°49'22.7</v>
          </cell>
          <cell r="I23" t="str">
            <v>Menara Rajawali (non-261)</v>
          </cell>
          <cell r="J23" t="str">
            <v>S06°13'35.1</v>
          </cell>
          <cell r="K23" t="str">
            <v>106°49'34.8</v>
          </cell>
          <cell r="L23" t="str">
            <v>0.4 km]</v>
          </cell>
          <cell r="M23" t="str">
            <v>Untitled</v>
          </cell>
          <cell r="N23" t="str">
            <v>&lt;None&gt;</v>
          </cell>
          <cell r="P23" t="str">
            <v>Link261_1st</v>
          </cell>
        </row>
        <row r="24">
          <cell r="A24">
            <v>22</v>
          </cell>
          <cell r="B24" t="str">
            <v>10;13-CBD_1</v>
          </cell>
          <cell r="C24">
            <v>24</v>
          </cell>
          <cell r="D24" t="str">
            <v>CBD 1</v>
          </cell>
          <cell r="E24" t="str">
            <v>O: 23EHP-16x2-0.6HP HS TN</v>
          </cell>
          <cell r="F24" t="str">
            <v>Wisma Tugu (1 &amp; 2) (non-261)</v>
          </cell>
          <cell r="G24" t="str">
            <v>S06°12'54.8</v>
          </cell>
          <cell r="H24" t="str">
            <v>106°49'52.7</v>
          </cell>
          <cell r="I24" t="str">
            <v>Site-00586</v>
          </cell>
          <cell r="J24" t="str">
            <v>S06°12'50.9</v>
          </cell>
          <cell r="K24" t="str">
            <v>106°50'13.7</v>
          </cell>
          <cell r="L24" t="str">
            <v>0.7 km]</v>
          </cell>
          <cell r="M24" t="str">
            <v>Untitled</v>
          </cell>
          <cell r="N24" t="str">
            <v>&lt;None&gt;</v>
          </cell>
          <cell r="P24" t="str">
            <v>Link261_1st</v>
          </cell>
        </row>
        <row r="25">
          <cell r="A25">
            <v>23</v>
          </cell>
          <cell r="B25" t="str">
            <v>63;8-CBD_1/DU_4</v>
          </cell>
          <cell r="C25">
            <v>25</v>
          </cell>
          <cell r="D25" t="str">
            <v>CBD 1</v>
          </cell>
          <cell r="E25" t="str">
            <v xml:space="preserve">R: 13EHC-63x2-0.6HP NP; Ant Dual Polarized </v>
          </cell>
          <cell r="F25" t="str">
            <v>Site-00130</v>
          </cell>
          <cell r="G25" t="str">
            <v>S06°13'22.0</v>
          </cell>
          <cell r="H25" t="str">
            <v>106°48'54.7</v>
          </cell>
          <cell r="I25" t="str">
            <v>Site-00527</v>
          </cell>
          <cell r="J25" t="str">
            <v>S06°13'40.0</v>
          </cell>
          <cell r="K25" t="str">
            <v>106°49'22.7</v>
          </cell>
          <cell r="L25" t="str">
            <v>1.0 km]</v>
          </cell>
          <cell r="M25" t="str">
            <v>Untitled</v>
          </cell>
          <cell r="N25" t="str">
            <v>&lt;None&gt;</v>
          </cell>
          <cell r="P25" t="str">
            <v>Link261_1st</v>
          </cell>
        </row>
        <row r="26">
          <cell r="A26">
            <v>24</v>
          </cell>
          <cell r="B26" t="str">
            <v>63;31-CBD_1</v>
          </cell>
          <cell r="C26">
            <v>26</v>
          </cell>
          <cell r="D26" t="str">
            <v>CBD 1</v>
          </cell>
          <cell r="E26" t="str">
            <v xml:space="preserve">R: 13EHC-63x2-0.6HP NP; Ant Dual Polarized </v>
          </cell>
          <cell r="F26" t="str">
            <v>Site-00147</v>
          </cell>
          <cell r="G26" t="str">
            <v>S06°13'07.9</v>
          </cell>
          <cell r="H26" t="str">
            <v>106°50'20.5</v>
          </cell>
          <cell r="I26" t="str">
            <v>Site-00586</v>
          </cell>
          <cell r="J26" t="str">
            <v>S06°12'50.9</v>
          </cell>
          <cell r="K26" t="str">
            <v>106°50'13.7</v>
          </cell>
          <cell r="L26" t="str">
            <v>0.6 km]</v>
          </cell>
          <cell r="M26" t="str">
            <v>Untitled</v>
          </cell>
          <cell r="N26" t="str">
            <v>&lt;None&gt;</v>
          </cell>
          <cell r="P26" t="str">
            <v>Link261_1st</v>
          </cell>
        </row>
        <row r="27">
          <cell r="A27">
            <v>25</v>
          </cell>
          <cell r="B27" t="str">
            <v>63;10-CBD_1</v>
          </cell>
          <cell r="C27">
            <v>27</v>
          </cell>
          <cell r="D27" t="str">
            <v>CBD 1</v>
          </cell>
          <cell r="E27" t="str">
            <v xml:space="preserve">R: 13EHC-63x2-0.6HP NP; Ant Dual Polarized </v>
          </cell>
          <cell r="F27" t="str">
            <v>Site-00158</v>
          </cell>
          <cell r="G27" t="str">
            <v>S06°14'00.1</v>
          </cell>
          <cell r="H27" t="str">
            <v>106°49'52.2</v>
          </cell>
          <cell r="I27" t="str">
            <v>Citra Graha (non-261)</v>
          </cell>
          <cell r="J27" t="str">
            <v>S06°14'04.7</v>
          </cell>
          <cell r="K27" t="str">
            <v>106°49'27.2</v>
          </cell>
          <cell r="L27" t="str">
            <v>0.8 km]</v>
          </cell>
          <cell r="M27" t="str">
            <v>Untitled</v>
          </cell>
          <cell r="N27" t="str">
            <v>&lt;None&gt;</v>
          </cell>
          <cell r="P27" t="str">
            <v>Link261_1st</v>
          </cell>
        </row>
        <row r="28">
          <cell r="A28">
            <v>26</v>
          </cell>
          <cell r="B28" t="str">
            <v>63;11-CBD_1</v>
          </cell>
          <cell r="C28">
            <v>28</v>
          </cell>
          <cell r="D28" t="str">
            <v>CBD 1</v>
          </cell>
          <cell r="E28" t="str">
            <v xml:space="preserve">R: 13EHC-63x2-0.6HP NP; Ant Dual Polarized </v>
          </cell>
          <cell r="F28" t="str">
            <v>Site-00159</v>
          </cell>
          <cell r="G28" t="str">
            <v>S06°14'05.4</v>
          </cell>
          <cell r="H28" t="str">
            <v>106°49'30.1</v>
          </cell>
          <cell r="I28" t="str">
            <v>Citra Graha (non-261)</v>
          </cell>
          <cell r="J28" t="str">
            <v>S06°14'04.7</v>
          </cell>
          <cell r="K28" t="str">
            <v>106°49'27.2</v>
          </cell>
          <cell r="L28" t="str">
            <v>0.1 km]</v>
          </cell>
          <cell r="M28" t="str">
            <v>Untitled</v>
          </cell>
          <cell r="N28" t="str">
            <v>&lt;None&gt;</v>
          </cell>
          <cell r="P28" t="str">
            <v>Link261_1st</v>
          </cell>
        </row>
        <row r="29">
          <cell r="A29">
            <v>27</v>
          </cell>
          <cell r="B29" t="str">
            <v>63;12-CBD_1</v>
          </cell>
          <cell r="C29">
            <v>29</v>
          </cell>
          <cell r="D29" t="str">
            <v>CBD 1</v>
          </cell>
          <cell r="E29" t="str">
            <v xml:space="preserve">R: 13EHC-63x2-0.6HP NP; Ant Dual Polarized </v>
          </cell>
          <cell r="F29" t="str">
            <v>Site-00168</v>
          </cell>
          <cell r="G29" t="str">
            <v>S06°14'17.6</v>
          </cell>
          <cell r="H29" t="str">
            <v>106°49'51.2</v>
          </cell>
          <cell r="I29" t="str">
            <v>Site-00159</v>
          </cell>
          <cell r="J29" t="str">
            <v>S06°14'05.4</v>
          </cell>
          <cell r="K29" t="str">
            <v>106°49'30.1</v>
          </cell>
          <cell r="L29" t="str">
            <v>0.8 km]</v>
          </cell>
          <cell r="M29" t="str">
            <v>Untitled</v>
          </cell>
          <cell r="N29" t="str">
            <v>&lt;None&gt;</v>
          </cell>
          <cell r="P29" t="str">
            <v>Link261_1st</v>
          </cell>
        </row>
        <row r="30">
          <cell r="A30">
            <v>28</v>
          </cell>
          <cell r="B30" t="str">
            <v>63;13-CBD_1</v>
          </cell>
          <cell r="C30">
            <v>30</v>
          </cell>
          <cell r="D30" t="str">
            <v>CBD 1</v>
          </cell>
          <cell r="E30" t="str">
            <v xml:space="preserve">R: 13EHC-63x2-0.6HP NP; Ant Dual Polarized </v>
          </cell>
          <cell r="F30" t="str">
            <v>Site-00168</v>
          </cell>
          <cell r="G30" t="str">
            <v>S06°14'17.6</v>
          </cell>
          <cell r="H30" t="str">
            <v>106°49'51.2</v>
          </cell>
          <cell r="I30" t="str">
            <v>Site-00158</v>
          </cell>
          <cell r="J30" t="str">
            <v>S06°14'00.1</v>
          </cell>
          <cell r="K30" t="str">
            <v>106°49'52.2</v>
          </cell>
          <cell r="L30" t="str">
            <v>0.5 km]</v>
          </cell>
          <cell r="M30" t="str">
            <v>Untitled</v>
          </cell>
          <cell r="N30" t="str">
            <v>&lt;None&gt;</v>
          </cell>
          <cell r="P30" t="str">
            <v>Link261_1st</v>
          </cell>
        </row>
        <row r="31">
          <cell r="A31">
            <v>29</v>
          </cell>
          <cell r="B31" t="str">
            <v>63;9-CBD_1/DU_4</v>
          </cell>
          <cell r="C31">
            <v>31</v>
          </cell>
          <cell r="D31" t="str">
            <v>CBD 1</v>
          </cell>
          <cell r="E31" t="str">
            <v xml:space="preserve">R: 13EHC-63x2-0.6HP NP; Ant Dual Polarized </v>
          </cell>
          <cell r="F31" t="str">
            <v>Site-00527</v>
          </cell>
          <cell r="G31" t="str">
            <v>S06°13'40.0</v>
          </cell>
          <cell r="H31" t="str">
            <v>106°49'22.7</v>
          </cell>
          <cell r="I31" t="str">
            <v>Citra Graha (non-261)</v>
          </cell>
          <cell r="J31" t="str">
            <v>S06°14'04.7</v>
          </cell>
          <cell r="K31" t="str">
            <v>106°49'27.2</v>
          </cell>
          <cell r="L31" t="str">
            <v>0.8 km]</v>
          </cell>
          <cell r="M31" t="str">
            <v>Untitled</v>
          </cell>
          <cell r="N31" t="str">
            <v>&lt;None&gt;</v>
          </cell>
          <cell r="P31" t="str">
            <v>Link261_1st</v>
          </cell>
        </row>
        <row r="32">
          <cell r="A32">
            <v>30</v>
          </cell>
          <cell r="B32" t="str">
            <v>63;32-CBD_1</v>
          </cell>
          <cell r="C32">
            <v>32</v>
          </cell>
          <cell r="D32" t="str">
            <v>CBD 1</v>
          </cell>
          <cell r="E32" t="str">
            <v xml:space="preserve">R: 13EHC-63x2-0.6HP NP; Ant Dual Polarized </v>
          </cell>
          <cell r="F32" t="str">
            <v>Site-00586</v>
          </cell>
          <cell r="G32" t="str">
            <v>S06°12'50.9</v>
          </cell>
          <cell r="H32" t="str">
            <v>106°50'13.7</v>
          </cell>
          <cell r="I32" t="str">
            <v>Ind-Menara Imperium B-3</v>
          </cell>
          <cell r="J32" t="str">
            <v>S06°12'37.1</v>
          </cell>
          <cell r="K32" t="str">
            <v>106°49'54.0</v>
          </cell>
          <cell r="L32" t="str">
            <v>0.7 km]</v>
          </cell>
          <cell r="M32" t="str">
            <v>Untitled</v>
          </cell>
          <cell r="N32" t="str">
            <v>&lt;None&gt;</v>
          </cell>
          <cell r="P32" t="str">
            <v>Link261_1st</v>
          </cell>
        </row>
        <row r="33">
          <cell r="A33">
            <v>31</v>
          </cell>
          <cell r="B33" t="str">
            <v>63;7-CBD_1/DU_4</v>
          </cell>
          <cell r="C33">
            <v>33</v>
          </cell>
          <cell r="D33" t="str">
            <v>CBD 1</v>
          </cell>
          <cell r="E33" t="str">
            <v xml:space="preserve">R: 13EHC-63x2-0.6HP NP; Ant Dual Polarized </v>
          </cell>
          <cell r="F33" t="str">
            <v>Site-00692</v>
          </cell>
          <cell r="G33" t="str">
            <v>S06°13'44.1</v>
          </cell>
          <cell r="H33" t="str">
            <v>106°48'48.1</v>
          </cell>
          <cell r="I33" t="str">
            <v>Site-00130</v>
          </cell>
          <cell r="J33" t="str">
            <v>S06°13'22.0</v>
          </cell>
          <cell r="K33" t="str">
            <v>106°48'54.7</v>
          </cell>
          <cell r="L33" t="str">
            <v>0.7 km]</v>
          </cell>
          <cell r="M33" t="str">
            <v>Untitled</v>
          </cell>
          <cell r="N33" t="str">
            <v>&lt;None&gt;</v>
          </cell>
          <cell r="P33" t="str">
            <v>Link261_1st</v>
          </cell>
        </row>
        <row r="34">
          <cell r="A34">
            <v>32</v>
          </cell>
          <cell r="B34" t="str">
            <v>63;6-CBD_1/DU_4</v>
          </cell>
          <cell r="C34">
            <v>34</v>
          </cell>
          <cell r="D34" t="str">
            <v>CBD 1</v>
          </cell>
          <cell r="E34" t="str">
            <v xml:space="preserve">S: 13EHC-63x2-1.2HP NP ; Ant Dual Polarized  </v>
          </cell>
          <cell r="F34" t="str">
            <v>Citra Graha (non-261)</v>
          </cell>
          <cell r="G34" t="str">
            <v>S06°14'04.7</v>
          </cell>
          <cell r="H34" t="str">
            <v>106°49'27.2</v>
          </cell>
          <cell r="I34" t="str">
            <v>Site-00692</v>
          </cell>
          <cell r="J34" t="str">
            <v>S06°13'44.1</v>
          </cell>
          <cell r="K34" t="str">
            <v>106°48'48.1</v>
          </cell>
          <cell r="L34" t="str">
            <v>1.4 km]</v>
          </cell>
          <cell r="M34" t="str">
            <v>Untitled</v>
          </cell>
          <cell r="N34" t="str">
            <v>&lt;None&gt;</v>
          </cell>
          <cell r="P34" t="str">
            <v>Link261_1st</v>
          </cell>
        </row>
        <row r="35">
          <cell r="A35">
            <v>33</v>
          </cell>
          <cell r="B35" t="str">
            <v>63;30-CBD_1</v>
          </cell>
          <cell r="C35">
            <v>35</v>
          </cell>
          <cell r="D35" t="str">
            <v>CBD 1</v>
          </cell>
          <cell r="E35" t="str">
            <v xml:space="preserve">S: 13EHC-63x2-1.2HP NP ; Ant Dual Polarized  </v>
          </cell>
          <cell r="F35" t="str">
            <v>Site-00147</v>
          </cell>
          <cell r="G35" t="str">
            <v>S06°13'07.9</v>
          </cell>
          <cell r="H35" t="str">
            <v>106°50'20.5</v>
          </cell>
          <cell r="I35" t="str">
            <v>Site-01189</v>
          </cell>
          <cell r="J35" t="str">
            <v>S06°12'37.5</v>
          </cell>
          <cell r="K35" t="str">
            <v>106°50'38.4</v>
          </cell>
          <cell r="L35" t="str">
            <v>1.1 km]</v>
          </cell>
          <cell r="M35" t="str">
            <v>Untitled</v>
          </cell>
          <cell r="N35" t="str">
            <v>&lt;None&gt;</v>
          </cell>
          <cell r="P35" t="str">
            <v>Link261_1st</v>
          </cell>
        </row>
        <row r="36">
          <cell r="A36">
            <v>34</v>
          </cell>
          <cell r="B36" t="str">
            <v>63;29-CBD_1</v>
          </cell>
          <cell r="C36">
            <v>36</v>
          </cell>
          <cell r="D36" t="str">
            <v>CBD 1</v>
          </cell>
          <cell r="E36" t="str">
            <v xml:space="preserve">S: 13EHC-63x2-1.2HP NP ; Ant Dual Polarized  </v>
          </cell>
          <cell r="F36" t="str">
            <v>Site-01189</v>
          </cell>
          <cell r="G36" t="str">
            <v>S06°12'37.5</v>
          </cell>
          <cell r="H36" t="str">
            <v>106°50'38.4</v>
          </cell>
          <cell r="I36" t="str">
            <v>Ind-Menara Imperium B-3</v>
          </cell>
          <cell r="J36" t="str">
            <v>S06°12'37.1</v>
          </cell>
          <cell r="K36" t="str">
            <v>106°49'54.0</v>
          </cell>
          <cell r="L36" t="str">
            <v>1.4 km]</v>
          </cell>
          <cell r="M36" t="str">
            <v>Untitled</v>
          </cell>
          <cell r="N36" t="str">
            <v>&lt;None&gt;</v>
          </cell>
          <cell r="P36" t="str">
            <v>Link261_1st</v>
          </cell>
        </row>
        <row r="37">
          <cell r="A37">
            <v>35</v>
          </cell>
          <cell r="C37">
            <v>37</v>
          </cell>
          <cell r="D37" t="str">
            <v>CBD 1</v>
          </cell>
          <cell r="E37" t="str">
            <v>J: 7EHP-4x2-0.6HP NP TN; Upgradable to 8x2</v>
          </cell>
          <cell r="F37" t="str">
            <v>Spare</v>
          </cell>
          <cell r="O37" t="str">
            <v>Spare</v>
          </cell>
          <cell r="P37" t="str">
            <v>Link261_1st</v>
          </cell>
        </row>
        <row r="38">
          <cell r="A38">
            <v>36</v>
          </cell>
          <cell r="C38">
            <v>38</v>
          </cell>
          <cell r="D38" t="str">
            <v>CBD 1</v>
          </cell>
          <cell r="E38" t="str">
            <v>J: 7EHP-4x2-0.6HP NP TN; Upgradable to 8x2</v>
          </cell>
          <cell r="F38" t="str">
            <v>Spare</v>
          </cell>
          <cell r="O38" t="str">
            <v>Spare</v>
          </cell>
          <cell r="P38" t="str">
            <v>Link261_1st</v>
          </cell>
        </row>
        <row r="39">
          <cell r="A39">
            <v>37</v>
          </cell>
          <cell r="C39">
            <v>39</v>
          </cell>
          <cell r="D39" t="str">
            <v>CBD 1</v>
          </cell>
          <cell r="E39" t="str">
            <v>K: 7EHP-4x2-1.2HP NP TN; Upgradable to 8x2</v>
          </cell>
          <cell r="F39" t="str">
            <v>Spare</v>
          </cell>
          <cell r="O39" t="str">
            <v>Spare</v>
          </cell>
          <cell r="P39" t="str">
            <v>Link261_1st</v>
          </cell>
        </row>
        <row r="40">
          <cell r="A40">
            <v>38</v>
          </cell>
          <cell r="C40">
            <v>40</v>
          </cell>
          <cell r="D40" t="str">
            <v>CBD 1</v>
          </cell>
          <cell r="E40" t="str">
            <v>K: 7EHP-4x2-1.2HP NP TN; Upgradable to 8x2</v>
          </cell>
          <cell r="F40" t="str">
            <v>Spare</v>
          </cell>
          <cell r="O40" t="str">
            <v>Spare</v>
          </cell>
          <cell r="P40" t="str">
            <v>Link261_1st</v>
          </cell>
        </row>
        <row r="41">
          <cell r="A41">
            <v>39</v>
          </cell>
          <cell r="C41">
            <v>41</v>
          </cell>
          <cell r="D41" t="str">
            <v>CBD 1</v>
          </cell>
          <cell r="E41" t="str">
            <v>N: 7EHP-8x2-0.6HP HS TN; Upgradable to 16x2</v>
          </cell>
          <cell r="F41" t="str">
            <v>Spare</v>
          </cell>
          <cell r="O41" t="str">
            <v>Spare</v>
          </cell>
          <cell r="P41" t="str">
            <v>Link261_1st</v>
          </cell>
        </row>
        <row r="42">
          <cell r="A42">
            <v>40</v>
          </cell>
          <cell r="C42">
            <v>42</v>
          </cell>
          <cell r="D42" t="str">
            <v>CBD 1</v>
          </cell>
          <cell r="E42" t="str">
            <v>N: 7EHP-8x2-0.6HP HS TN; Upgradable to 16x2</v>
          </cell>
          <cell r="F42" t="str">
            <v>Spare</v>
          </cell>
          <cell r="O42" t="str">
            <v>Spare</v>
          </cell>
          <cell r="P42" t="str">
            <v>Link261_1st</v>
          </cell>
        </row>
        <row r="43">
          <cell r="A43">
            <v>41</v>
          </cell>
          <cell r="C43">
            <v>43</v>
          </cell>
          <cell r="D43" t="str">
            <v>CBD 1</v>
          </cell>
          <cell r="E43" t="str">
            <v>N: 7EHP-8x2-0.6HP HS TN; Upgradable to 16x2</v>
          </cell>
          <cell r="F43" t="str">
            <v>Spare</v>
          </cell>
          <cell r="O43" t="str">
            <v>Spare</v>
          </cell>
          <cell r="P43" t="str">
            <v>Link261_1st</v>
          </cell>
        </row>
        <row r="44">
          <cell r="A44">
            <v>42</v>
          </cell>
          <cell r="C44">
            <v>44</v>
          </cell>
          <cell r="D44" t="str">
            <v>CBD 1</v>
          </cell>
          <cell r="E44" t="str">
            <v>N: 7EHP-8x2-0.6HP HS TN; Upgradable to 16x2</v>
          </cell>
          <cell r="F44" t="str">
            <v>Spare</v>
          </cell>
          <cell r="O44" t="str">
            <v>Spare</v>
          </cell>
          <cell r="P44" t="str">
            <v>Link261_1st</v>
          </cell>
        </row>
        <row r="45">
          <cell r="A45">
            <v>43</v>
          </cell>
          <cell r="B45" t="str">
            <v>2;52-CBD_2</v>
          </cell>
          <cell r="C45">
            <v>45</v>
          </cell>
          <cell r="D45" t="str">
            <v>CBD 2</v>
          </cell>
          <cell r="E45" t="str">
            <v>A: 23EHP-2x2-0.6HP NP TN; Upgradable to 4x2</v>
          </cell>
          <cell r="F45" t="str">
            <v>H Atlet Century Park (non-261)</v>
          </cell>
          <cell r="G45" t="str">
            <v>S06°13'23.3</v>
          </cell>
          <cell r="H45" t="str">
            <v>106°48'09.8</v>
          </cell>
          <cell r="I45" t="str">
            <v>Site-00131</v>
          </cell>
          <cell r="J45" t="str">
            <v>S06°13'25.5</v>
          </cell>
          <cell r="K45" t="str">
            <v>106°48'18.6</v>
          </cell>
          <cell r="L45" t="str">
            <v>0.3 km]</v>
          </cell>
          <cell r="M45" t="str">
            <v>Untitled</v>
          </cell>
          <cell r="N45" t="str">
            <v>&lt;None&gt;</v>
          </cell>
          <cell r="P45" t="str">
            <v>Link261_1st</v>
          </cell>
        </row>
        <row r="46">
          <cell r="A46">
            <v>44</v>
          </cell>
          <cell r="B46" t="str">
            <v>2;50-CBD_2</v>
          </cell>
          <cell r="C46">
            <v>46</v>
          </cell>
          <cell r="D46" t="str">
            <v>CBD 2</v>
          </cell>
          <cell r="E46" t="str">
            <v>A: 23EHP-2x2-0.6HP NP TN; Upgradable to 4x2</v>
          </cell>
          <cell r="F46" t="str">
            <v>Hotal Crown Plaza (non-261)</v>
          </cell>
          <cell r="G46" t="str">
            <v>S06°13'21.3</v>
          </cell>
          <cell r="H46" t="str">
            <v>106°48'54.6</v>
          </cell>
          <cell r="I46" t="str">
            <v>Site-00547</v>
          </cell>
          <cell r="J46" t="str">
            <v>S06°13'08.4</v>
          </cell>
          <cell r="K46" t="str">
            <v>106°48'50.6</v>
          </cell>
          <cell r="L46" t="str">
            <v>0.4 km]</v>
          </cell>
          <cell r="M46" t="str">
            <v>Untitled</v>
          </cell>
          <cell r="N46" t="str">
            <v>&lt;None&gt;</v>
          </cell>
          <cell r="P46" t="str">
            <v>Link261_1st</v>
          </cell>
        </row>
        <row r="47">
          <cell r="A47">
            <v>45</v>
          </cell>
          <cell r="B47" t="str">
            <v>2;200-CBD_2</v>
          </cell>
          <cell r="C47">
            <v>49</v>
          </cell>
          <cell r="D47" t="str">
            <v>CBD 2</v>
          </cell>
          <cell r="E47" t="str">
            <v>A: 23EHP-2x2-0.6HP NP TN; Upgradable to 4x2</v>
          </cell>
          <cell r="F47" t="str">
            <v>JSX 2 (non-261)</v>
          </cell>
          <cell r="G47" t="str">
            <v>S06°13'21.3</v>
          </cell>
          <cell r="H47" t="str">
            <v>106°48'33.8</v>
          </cell>
          <cell r="I47" t="str">
            <v>Site-00514</v>
          </cell>
          <cell r="J47" t="str">
            <v>S06°13'20.4</v>
          </cell>
          <cell r="K47" t="str">
            <v>106°48'34.1</v>
          </cell>
          <cell r="L47" t="str">
            <v>0.0 km]</v>
          </cell>
          <cell r="M47" t="str">
            <v>Untitled</v>
          </cell>
          <cell r="N47" t="str">
            <v>&lt;None&gt;</v>
          </cell>
          <cell r="P47" t="str">
            <v>Link261_1st</v>
          </cell>
        </row>
        <row r="48">
          <cell r="A48">
            <v>46</v>
          </cell>
          <cell r="B48" t="str">
            <v>2;93-CBD_2</v>
          </cell>
          <cell r="C48">
            <v>50</v>
          </cell>
          <cell r="D48" t="str">
            <v>CBD 2</v>
          </cell>
          <cell r="E48" t="str">
            <v>A: 23EHP-2x2-0.6HP NP TN; Upgradable to 4x2</v>
          </cell>
          <cell r="F48" t="str">
            <v>Landmark (1 &amp; 2) (non-261)</v>
          </cell>
          <cell r="G48" t="str">
            <v>S06°12'14.9</v>
          </cell>
          <cell r="H48" t="str">
            <v>106°49'26.5</v>
          </cell>
          <cell r="I48" t="str">
            <v>Site-00117</v>
          </cell>
          <cell r="J48" t="str">
            <v>S06°12'16.3</v>
          </cell>
          <cell r="K48" t="str">
            <v>106°49'22.2</v>
          </cell>
          <cell r="L48" t="str">
            <v>0.1 km]</v>
          </cell>
          <cell r="M48" t="str">
            <v>Untitled</v>
          </cell>
          <cell r="N48" t="str">
            <v>&lt;None&gt;</v>
          </cell>
          <cell r="P48" t="str">
            <v>Link261_1st</v>
          </cell>
        </row>
        <row r="49">
          <cell r="A49">
            <v>47</v>
          </cell>
          <cell r="B49" t="str">
            <v>2;78-CBD_2</v>
          </cell>
          <cell r="C49">
            <v>51</v>
          </cell>
          <cell r="D49" t="str">
            <v>CBD 2</v>
          </cell>
          <cell r="E49" t="str">
            <v>A: 23EHP-2x2-0.6HP NP TN; Upgradable to 4x2</v>
          </cell>
          <cell r="F49" t="str">
            <v>Menara Batavia (non-261)</v>
          </cell>
          <cell r="G49" t="str">
            <v>S06°12'36.7</v>
          </cell>
          <cell r="H49" t="str">
            <v>106°49'00.1</v>
          </cell>
          <cell r="I49" t="str">
            <v>Site-00123</v>
          </cell>
          <cell r="J49" t="str">
            <v>S06°12'41.5</v>
          </cell>
          <cell r="K49" t="str">
            <v>106°49'12.9</v>
          </cell>
          <cell r="L49" t="str">
            <v>0.4 km]</v>
          </cell>
          <cell r="M49" t="str">
            <v>Untitled</v>
          </cell>
          <cell r="N49" t="str">
            <v>&lt;None&gt;</v>
          </cell>
          <cell r="P49" t="str">
            <v>Link261_1st</v>
          </cell>
        </row>
        <row r="50">
          <cell r="A50">
            <v>48</v>
          </cell>
          <cell r="B50" t="str">
            <v>2;55-CBD_2</v>
          </cell>
          <cell r="C50">
            <v>52</v>
          </cell>
          <cell r="D50" t="str">
            <v>CBD 2</v>
          </cell>
          <cell r="E50" t="str">
            <v>A: 23EHP-2x2-0.6HP NP TN; Upgradable to 4x2</v>
          </cell>
          <cell r="F50" t="str">
            <v>Ratu Plaza (non-261)</v>
          </cell>
          <cell r="G50" t="str">
            <v>S06°13'34.3</v>
          </cell>
          <cell r="H50" t="str">
            <v>106°48'05.5</v>
          </cell>
          <cell r="I50" t="str">
            <v>Site-00132</v>
          </cell>
          <cell r="J50" t="str">
            <v>S06°13'40.6</v>
          </cell>
          <cell r="K50" t="str">
            <v>106°48'06.5</v>
          </cell>
          <cell r="L50" t="str">
            <v>0.2 km]</v>
          </cell>
          <cell r="M50" t="str">
            <v>Untitled</v>
          </cell>
          <cell r="N50" t="str">
            <v>&lt;None&gt;</v>
          </cell>
          <cell r="P50" t="str">
            <v>Link261_1st</v>
          </cell>
        </row>
        <row r="51">
          <cell r="A51">
            <v>49</v>
          </cell>
          <cell r="B51" t="str">
            <v>2;92-CBD_2</v>
          </cell>
          <cell r="C51">
            <v>54</v>
          </cell>
          <cell r="D51" t="str">
            <v>CBD 2</v>
          </cell>
          <cell r="E51" t="str">
            <v>A: 23EHP-2x2-0.6HP NP TN; Upgradable to 4x2</v>
          </cell>
          <cell r="F51" t="str">
            <v>Site-00116</v>
          </cell>
          <cell r="G51" t="str">
            <v>S06°11'59.6</v>
          </cell>
          <cell r="H51" t="str">
            <v>106°49'23.0</v>
          </cell>
          <cell r="I51" t="str">
            <v>Site-00546</v>
          </cell>
          <cell r="J51" t="str">
            <v>S06°11'58.3</v>
          </cell>
          <cell r="K51" t="str">
            <v>106°49'40.7</v>
          </cell>
          <cell r="L51" t="str">
            <v>0.5 km]</v>
          </cell>
          <cell r="M51" t="str">
            <v>Untitled</v>
          </cell>
          <cell r="N51" t="str">
            <v>&lt;None&gt;</v>
          </cell>
          <cell r="P51" t="str">
            <v>Link261_1st</v>
          </cell>
        </row>
        <row r="52">
          <cell r="A52">
            <v>50</v>
          </cell>
          <cell r="B52" t="str">
            <v>2;104;2-CBD_2</v>
          </cell>
          <cell r="C52">
            <v>55</v>
          </cell>
          <cell r="D52" t="str">
            <v>CBD 2</v>
          </cell>
          <cell r="E52" t="str">
            <v>A: 23EHP-2x2-0.6HP NP TN; Upgradable to 4x2</v>
          </cell>
          <cell r="F52" t="str">
            <v>Site-00560</v>
          </cell>
          <cell r="G52" t="str">
            <v>S06°11'09.1</v>
          </cell>
          <cell r="H52" t="str">
            <v>106°49'34.6</v>
          </cell>
          <cell r="I52" t="str">
            <v>Site-00101</v>
          </cell>
          <cell r="J52" t="str">
            <v>S06°10'57.8</v>
          </cell>
          <cell r="K52" t="str">
            <v>106°49'37.2</v>
          </cell>
          <cell r="L52" t="str">
            <v>0.4 km]</v>
          </cell>
          <cell r="M52" t="str">
            <v>Untitled</v>
          </cell>
          <cell r="N52" t="str">
            <v>&lt;None&gt;</v>
          </cell>
          <cell r="P52" t="str">
            <v>Link261_1st</v>
          </cell>
        </row>
        <row r="53">
          <cell r="A53">
            <v>51</v>
          </cell>
          <cell r="B53" t="str">
            <v>2;193-CBD_2</v>
          </cell>
          <cell r="C53">
            <v>58</v>
          </cell>
          <cell r="D53" t="str">
            <v>CBD 2</v>
          </cell>
          <cell r="E53" t="str">
            <v>A: 23EHP-2x2-0.6HP NP TN; Upgradable to 4x2</v>
          </cell>
          <cell r="F53" t="str">
            <v>Wisma Danamon (non-261)</v>
          </cell>
          <cell r="G53" t="str">
            <v>S06°12'56.9</v>
          </cell>
          <cell r="H53" t="str">
            <v>106°49'04.8</v>
          </cell>
          <cell r="I53" t="str">
            <v>Site-00124</v>
          </cell>
          <cell r="J53" t="str">
            <v>S06°12'57.6</v>
          </cell>
          <cell r="K53" t="str">
            <v>106°48'58.0</v>
          </cell>
          <cell r="L53" t="str">
            <v>0.2 km]</v>
          </cell>
          <cell r="M53" t="str">
            <v>Untitled</v>
          </cell>
          <cell r="N53" t="str">
            <v>&lt;None&gt;</v>
          </cell>
          <cell r="P53" t="str">
            <v>Link261_1st</v>
          </cell>
        </row>
        <row r="54">
          <cell r="A54">
            <v>52</v>
          </cell>
          <cell r="B54" t="str">
            <v>4;41-CBD_2</v>
          </cell>
          <cell r="C54">
            <v>61</v>
          </cell>
          <cell r="D54" t="str">
            <v>CBD 2</v>
          </cell>
          <cell r="E54" t="str">
            <v>G: 23EHP-4x2-0.6HP NP TN; Upgradable to 8x2</v>
          </cell>
          <cell r="F54" t="str">
            <v>JSX 2 (non-261)</v>
          </cell>
          <cell r="G54" t="str">
            <v>S06°13'21.3</v>
          </cell>
          <cell r="H54" t="str">
            <v>106°48'33.8</v>
          </cell>
          <cell r="I54" t="str">
            <v>Bapindo Plaza (non-261)</v>
          </cell>
          <cell r="J54" t="str">
            <v>S06°13'23.4</v>
          </cell>
          <cell r="K54" t="str">
            <v>106°48'30.6</v>
          </cell>
          <cell r="L54" t="str">
            <v>0.1 km]</v>
          </cell>
          <cell r="M54" t="str">
            <v>Untitled</v>
          </cell>
          <cell r="N54" t="str">
            <v>&lt;None&gt;</v>
          </cell>
          <cell r="P54" t="str">
            <v>Link261_1st</v>
          </cell>
        </row>
        <row r="55">
          <cell r="A55">
            <v>53</v>
          </cell>
          <cell r="B55" t="str">
            <v>4;37-CBD_2</v>
          </cell>
          <cell r="C55">
            <v>62</v>
          </cell>
          <cell r="D55" t="str">
            <v>CBD 2</v>
          </cell>
          <cell r="E55" t="str">
            <v>G: 23EHP-4x2-0.6HP NP TN; Upgradable to 8x2</v>
          </cell>
          <cell r="F55" t="str">
            <v>Landmark (1 &amp; 2) (non-261)</v>
          </cell>
          <cell r="G55" t="str">
            <v>S06°12'14.9</v>
          </cell>
          <cell r="H55" t="str">
            <v>106°49'26.5</v>
          </cell>
          <cell r="I55" t="str">
            <v>Site-00546</v>
          </cell>
          <cell r="J55" t="str">
            <v>S06°11'58.3</v>
          </cell>
          <cell r="K55" t="str">
            <v>106°49'40.7</v>
          </cell>
          <cell r="L55" t="str">
            <v>0.7 km]</v>
          </cell>
          <cell r="M55" t="str">
            <v>Untitled</v>
          </cell>
          <cell r="N55" t="str">
            <v>&lt;None&gt;</v>
          </cell>
          <cell r="P55" t="str">
            <v>Link261_1st</v>
          </cell>
        </row>
        <row r="56">
          <cell r="A56">
            <v>54</v>
          </cell>
          <cell r="B56" t="str">
            <v>4;22-CBD_2</v>
          </cell>
          <cell r="C56">
            <v>64</v>
          </cell>
          <cell r="D56" t="str">
            <v>CBD 2</v>
          </cell>
          <cell r="E56" t="str">
            <v>G: 23EHP-4x2-0.6HP NP TN; Upgradable to 8x2</v>
          </cell>
          <cell r="F56" t="str">
            <v>Ratu Plaza (non-261)</v>
          </cell>
          <cell r="G56" t="str">
            <v>S06°13'34.3</v>
          </cell>
          <cell r="H56" t="str">
            <v>106°48'05.5</v>
          </cell>
          <cell r="I56" t="str">
            <v>Summitmas 1 &amp; 2 (non-261)</v>
          </cell>
          <cell r="J56" t="str">
            <v>S06°13'37.0</v>
          </cell>
          <cell r="K56" t="str">
            <v>106°48'10.6</v>
          </cell>
          <cell r="L56" t="str">
            <v>0.2 km]</v>
          </cell>
          <cell r="M56" t="str">
            <v>Untitled</v>
          </cell>
          <cell r="N56" t="str">
            <v>&lt;None&gt;</v>
          </cell>
          <cell r="P56" t="str">
            <v>Link261_1st</v>
          </cell>
        </row>
        <row r="57">
          <cell r="A57">
            <v>55</v>
          </cell>
          <cell r="B57" t="str">
            <v>4;43;2-CBD_2</v>
          </cell>
          <cell r="C57">
            <v>65</v>
          </cell>
          <cell r="D57" t="str">
            <v>CBD 2</v>
          </cell>
          <cell r="E57" t="str">
            <v>G: 23EHP-4x2-0.6HP NP TN; Upgradable to 8x2</v>
          </cell>
          <cell r="F57" t="str">
            <v>Site-00101</v>
          </cell>
          <cell r="G57" t="str">
            <v>S06°10'57.8</v>
          </cell>
          <cell r="H57" t="str">
            <v>106°49'37.2</v>
          </cell>
          <cell r="I57" t="str">
            <v>Site-00095</v>
          </cell>
          <cell r="J57" t="str">
            <v>S06°10'58.9</v>
          </cell>
          <cell r="K57" t="str">
            <v>106°49'23.1</v>
          </cell>
          <cell r="L57" t="str">
            <v>0.4 km]</v>
          </cell>
          <cell r="M57" t="str">
            <v>Untitled</v>
          </cell>
          <cell r="N57" t="str">
            <v>&lt;None&gt;</v>
          </cell>
          <cell r="P57" t="str">
            <v>Link261_1st</v>
          </cell>
        </row>
        <row r="58">
          <cell r="A58">
            <v>56</v>
          </cell>
          <cell r="B58" t="str">
            <v>4;27-CBD_2</v>
          </cell>
          <cell r="C58">
            <v>66</v>
          </cell>
          <cell r="D58" t="str">
            <v>CBD 2</v>
          </cell>
          <cell r="E58" t="str">
            <v>G: 23EHP-4x2-0.6HP NP TN; Upgradable to 8x2</v>
          </cell>
          <cell r="F58" t="str">
            <v>Site-00109</v>
          </cell>
          <cell r="G58" t="str">
            <v>S06°11'32.3</v>
          </cell>
          <cell r="H58" t="str">
            <v>106°49'25.3</v>
          </cell>
          <cell r="I58" t="str">
            <v>Plaza Bank Niaga (non-261)</v>
          </cell>
          <cell r="J58" t="str">
            <v>S06°11'28.1</v>
          </cell>
          <cell r="K58" t="str">
            <v>106°49'23.4</v>
          </cell>
          <cell r="L58" t="str">
            <v>0.1 km]</v>
          </cell>
          <cell r="M58" t="str">
            <v>Untitled</v>
          </cell>
          <cell r="N58" t="str">
            <v>&lt;None&gt;</v>
          </cell>
          <cell r="P58" t="str">
            <v>Link261_1st</v>
          </cell>
        </row>
        <row r="59">
          <cell r="A59">
            <v>57</v>
          </cell>
          <cell r="B59" t="str">
            <v>4;32-CBD_2</v>
          </cell>
          <cell r="C59">
            <v>67</v>
          </cell>
          <cell r="D59" t="str">
            <v>CBD 2</v>
          </cell>
          <cell r="E59" t="str">
            <v>G: 23EHP-4x2-0.6HP NP TN; Upgradable to 8x2</v>
          </cell>
          <cell r="F59" t="str">
            <v>Site-00304</v>
          </cell>
          <cell r="G59" t="str">
            <v>S06°12'23.1</v>
          </cell>
          <cell r="H59" t="str">
            <v>106°49'01.7</v>
          </cell>
          <cell r="I59" t="str">
            <v>Site-00111</v>
          </cell>
          <cell r="J59" t="str">
            <v>S06°12'00.0</v>
          </cell>
          <cell r="K59" t="str">
            <v>106°48'52.6</v>
          </cell>
          <cell r="L59" t="str">
            <v>0.8 km]</v>
          </cell>
          <cell r="M59" t="str">
            <v>Untitled</v>
          </cell>
          <cell r="N59" t="str">
            <v>&lt;None&gt;</v>
          </cell>
          <cell r="P59" t="str">
            <v>Link261_1st</v>
          </cell>
        </row>
        <row r="60">
          <cell r="A60">
            <v>58</v>
          </cell>
          <cell r="B60" t="str">
            <v>4;17-CBD_2</v>
          </cell>
          <cell r="C60">
            <v>68</v>
          </cell>
          <cell r="D60" t="str">
            <v>CBD 2</v>
          </cell>
          <cell r="E60" t="str">
            <v>G: 23EHP-4x2-0.6HP NP TN; Upgradable to 8x2</v>
          </cell>
          <cell r="F60" t="str">
            <v>Site-00529</v>
          </cell>
          <cell r="G60" t="str">
            <v>S06°10'58.1</v>
          </cell>
          <cell r="H60" t="str">
            <v>106°49'51.7</v>
          </cell>
          <cell r="I60" t="str">
            <v>Site-00108</v>
          </cell>
          <cell r="J60" t="str">
            <v>S06°11'12.8</v>
          </cell>
          <cell r="K60" t="str">
            <v>106°49'48.2</v>
          </cell>
          <cell r="L60" t="str">
            <v>0.5 km]</v>
          </cell>
          <cell r="M60" t="str">
            <v>Untitled</v>
          </cell>
          <cell r="N60" t="str">
            <v>&lt;None&gt;</v>
          </cell>
          <cell r="P60" t="str">
            <v>Link261_1st</v>
          </cell>
        </row>
        <row r="61">
          <cell r="A61">
            <v>59</v>
          </cell>
          <cell r="B61" t="str">
            <v>4;36-CBD_2</v>
          </cell>
          <cell r="C61">
            <v>69</v>
          </cell>
          <cell r="D61" t="str">
            <v>CBD 2</v>
          </cell>
          <cell r="E61" t="str">
            <v>G: 23EHP-4x2-0.6HP NP TN; Upgradable to 8x2</v>
          </cell>
          <cell r="F61" t="str">
            <v>Site-00546</v>
          </cell>
          <cell r="G61" t="str">
            <v>S06°11'58.3</v>
          </cell>
          <cell r="H61" t="str">
            <v>106°49'40.7</v>
          </cell>
          <cell r="I61" t="str">
            <v>Site-00549</v>
          </cell>
          <cell r="J61" t="str">
            <v>S06°11'46.4</v>
          </cell>
          <cell r="K61" t="str">
            <v>106°49'25.1</v>
          </cell>
          <cell r="L61" t="str">
            <v>0.6 km]</v>
          </cell>
          <cell r="M61" t="str">
            <v>Untitled</v>
          </cell>
          <cell r="N61" t="str">
            <v>&lt;None&gt;</v>
          </cell>
          <cell r="P61" t="str">
            <v>Link261_1st</v>
          </cell>
        </row>
        <row r="62">
          <cell r="A62">
            <v>60</v>
          </cell>
          <cell r="B62" t="str">
            <v>4;78-CBD_2</v>
          </cell>
          <cell r="C62">
            <v>70</v>
          </cell>
          <cell r="D62" t="str">
            <v>CBD 2</v>
          </cell>
          <cell r="E62" t="str">
            <v>G: 23EHP-4x2-0.6HP NP TN; Upgradable to 8x2</v>
          </cell>
          <cell r="F62" t="str">
            <v>Wisma Danamon (non-261)</v>
          </cell>
          <cell r="G62" t="str">
            <v>S06°12'56.9</v>
          </cell>
          <cell r="H62" t="str">
            <v>106°49'04.8</v>
          </cell>
          <cell r="I62" t="str">
            <v>Site-00513</v>
          </cell>
          <cell r="J62" t="str">
            <v>S06°12'52.9</v>
          </cell>
          <cell r="K62" t="str">
            <v>106°49'08.8</v>
          </cell>
          <cell r="L62" t="str">
            <v>0.2 km]</v>
          </cell>
          <cell r="M62" t="str">
            <v>Untitled</v>
          </cell>
          <cell r="N62" t="str">
            <v>&lt;None&gt;</v>
          </cell>
          <cell r="P62" t="str">
            <v>Link261_1st</v>
          </cell>
        </row>
        <row r="63">
          <cell r="A63">
            <v>61</v>
          </cell>
          <cell r="B63" t="str">
            <v>6;10-CBD_2</v>
          </cell>
          <cell r="C63">
            <v>72</v>
          </cell>
          <cell r="D63" t="str">
            <v>CBD 2</v>
          </cell>
          <cell r="E63" t="str">
            <v>L: 15EHP-8x2-0.6HP HS TN; Upgradable to 16x2</v>
          </cell>
          <cell r="F63" t="str">
            <v>Site-00860</v>
          </cell>
          <cell r="G63" t="str">
            <v>S06°10'48.2</v>
          </cell>
          <cell r="H63" t="str">
            <v>106°49'55.4</v>
          </cell>
          <cell r="I63" t="str">
            <v>Site-01110</v>
          </cell>
          <cell r="J63" t="str">
            <v>S06°10'27.0</v>
          </cell>
          <cell r="K63" t="str">
            <v>106°49'48.3</v>
          </cell>
          <cell r="L63" t="str">
            <v>0.7 km]</v>
          </cell>
          <cell r="M63" t="str">
            <v>Untitled</v>
          </cell>
          <cell r="N63" t="str">
            <v>&lt;None&gt;</v>
          </cell>
          <cell r="P63" t="str">
            <v>Link261_1st</v>
          </cell>
        </row>
        <row r="64">
          <cell r="A64">
            <v>62</v>
          </cell>
          <cell r="B64" t="str">
            <v>6;39-CBD_2</v>
          </cell>
          <cell r="C64">
            <v>73</v>
          </cell>
          <cell r="D64" t="str">
            <v>CBD 2</v>
          </cell>
          <cell r="E64" t="str">
            <v>L: 15EHP-8x2-0.6HP HS TN; Upgradable to 16x2</v>
          </cell>
          <cell r="F64" t="str">
            <v>Site-00882</v>
          </cell>
          <cell r="G64" t="str">
            <v>S06°13'08.2</v>
          </cell>
          <cell r="H64" t="str">
            <v>106°49'08.4</v>
          </cell>
          <cell r="I64" t="str">
            <v>Universitas Atma Jaya (non-261)</v>
          </cell>
          <cell r="J64" t="str">
            <v>S06°13'06.6</v>
          </cell>
          <cell r="K64" t="str">
            <v>106°48'55.2</v>
          </cell>
          <cell r="L64" t="str">
            <v>0.4 km]</v>
          </cell>
          <cell r="M64" t="str">
            <v>Untitled</v>
          </cell>
          <cell r="N64" t="str">
            <v>&lt;None&gt;</v>
          </cell>
          <cell r="P64" t="str">
            <v>Link261_1st</v>
          </cell>
        </row>
        <row r="65">
          <cell r="A65">
            <v>63</v>
          </cell>
          <cell r="B65" t="str">
            <v>10;40-CBD_2</v>
          </cell>
          <cell r="C65">
            <v>74</v>
          </cell>
          <cell r="D65" t="str">
            <v>CBD 2</v>
          </cell>
          <cell r="E65" t="str">
            <v>O: 23EHP-16x2-0.6HP HS TN</v>
          </cell>
          <cell r="F65" t="str">
            <v>JSX 2 (non-261)</v>
          </cell>
          <cell r="G65" t="str">
            <v>S06°13'21.3</v>
          </cell>
          <cell r="H65" t="str">
            <v>106°48'33.8</v>
          </cell>
          <cell r="I65" t="str">
            <v>Site-00185</v>
          </cell>
          <cell r="J65" t="str">
            <v>S06°13'04.7</v>
          </cell>
          <cell r="K65" t="str">
            <v>106°48'37.5</v>
          </cell>
          <cell r="L65" t="str">
            <v>0.5 km]</v>
          </cell>
          <cell r="M65" t="str">
            <v>Untitled</v>
          </cell>
          <cell r="N65" t="str">
            <v>&lt;None&gt;</v>
          </cell>
          <cell r="P65" t="str">
            <v>Link261_1st</v>
          </cell>
        </row>
        <row r="66">
          <cell r="A66">
            <v>64</v>
          </cell>
          <cell r="B66" t="str">
            <v>10;39-CBD_2</v>
          </cell>
          <cell r="C66">
            <v>75</v>
          </cell>
          <cell r="D66" t="str">
            <v>CBD 2</v>
          </cell>
          <cell r="E66" t="str">
            <v>O: 23EHP-16x2-0.6HP HS TN</v>
          </cell>
          <cell r="F66" t="str">
            <v>Plaza EX (non-261)</v>
          </cell>
          <cell r="G66" t="str">
            <v>S06°11'35.5</v>
          </cell>
          <cell r="H66" t="str">
            <v>106°49'18.9</v>
          </cell>
          <cell r="I66" t="str">
            <v>Site-00109</v>
          </cell>
          <cell r="J66" t="str">
            <v>S06°11'32.3</v>
          </cell>
          <cell r="K66" t="str">
            <v>106°49'25.3</v>
          </cell>
          <cell r="L66" t="str">
            <v>0.2 km]</v>
          </cell>
          <cell r="M66" t="str">
            <v>Untitled</v>
          </cell>
          <cell r="N66" t="str">
            <v>&lt;None&gt;</v>
          </cell>
          <cell r="P66" t="str">
            <v>Link261_1st</v>
          </cell>
        </row>
        <row r="67">
          <cell r="A67">
            <v>65</v>
          </cell>
          <cell r="B67" t="str">
            <v>10;11-CBD_2</v>
          </cell>
          <cell r="C67">
            <v>76</v>
          </cell>
          <cell r="D67" t="str">
            <v>CBD 2</v>
          </cell>
          <cell r="E67" t="str">
            <v>O: 23EHP-16x2-0.6HP HS TN</v>
          </cell>
          <cell r="F67" t="str">
            <v>Ratu Plaza (non-261)</v>
          </cell>
          <cell r="G67" t="str">
            <v>S06°13'34.3</v>
          </cell>
          <cell r="H67" t="str">
            <v>106°48'05.5</v>
          </cell>
          <cell r="I67" t="str">
            <v>Site-00552 (non-261)</v>
          </cell>
          <cell r="J67" t="str">
            <v>S06°13'23.6</v>
          </cell>
          <cell r="K67" t="str">
            <v>106°47'55.1</v>
          </cell>
          <cell r="L67" t="str">
            <v>0.5 km]</v>
          </cell>
          <cell r="M67" t="str">
            <v>Untitled</v>
          </cell>
          <cell r="N67" t="str">
            <v>&lt;None&gt;</v>
          </cell>
          <cell r="P67" t="str">
            <v>Link261_1st</v>
          </cell>
        </row>
        <row r="68">
          <cell r="A68">
            <v>66</v>
          </cell>
          <cell r="B68" t="str">
            <v>10-CBD_2</v>
          </cell>
          <cell r="C68">
            <v>77</v>
          </cell>
          <cell r="D68" t="str">
            <v>CBD 2</v>
          </cell>
          <cell r="E68" t="str">
            <v>O: 23EHP-16x2-0.6HP HS TN</v>
          </cell>
          <cell r="F68" t="str">
            <v>Site-00095</v>
          </cell>
          <cell r="G68" t="str">
            <v>S06°10'58.9</v>
          </cell>
          <cell r="H68" t="str">
            <v>106°49'23.1</v>
          </cell>
          <cell r="I68" t="str">
            <v>Site-00422</v>
          </cell>
          <cell r="J68" t="str">
            <v>S06°10'42.8</v>
          </cell>
          <cell r="K68" t="str">
            <v>106°49'07.6</v>
          </cell>
          <cell r="L68" t="str">
            <v>0.7 km]</v>
          </cell>
          <cell r="M68" t="str">
            <v>Untitled</v>
          </cell>
          <cell r="N68" t="str">
            <v>&lt;None&gt;</v>
          </cell>
          <cell r="P68" t="str">
            <v>Link261_1st</v>
          </cell>
        </row>
        <row r="69">
          <cell r="A69">
            <v>67</v>
          </cell>
          <cell r="B69" t="str">
            <v>10;32-CBD_2</v>
          </cell>
          <cell r="C69">
            <v>78</v>
          </cell>
          <cell r="D69" t="str">
            <v>CBD 2</v>
          </cell>
          <cell r="E69" t="str">
            <v>O: 23EHP-16x2-0.6HP HS TN</v>
          </cell>
          <cell r="F69" t="str">
            <v>Site-00102</v>
          </cell>
          <cell r="G69" t="str">
            <v>S06°11'15.1</v>
          </cell>
          <cell r="H69" t="str">
            <v>106°49'23.9</v>
          </cell>
          <cell r="I69" t="str">
            <v>Site-00530</v>
          </cell>
          <cell r="J69" t="str">
            <v>S06°11'10.9</v>
          </cell>
          <cell r="K69" t="str">
            <v>106°49'10.2</v>
          </cell>
          <cell r="L69" t="str">
            <v>0.4 km]</v>
          </cell>
          <cell r="M69" t="str">
            <v>Untitled</v>
          </cell>
          <cell r="N69" t="str">
            <v>&lt;None&gt;</v>
          </cell>
          <cell r="P69" t="str">
            <v>Link261_1st</v>
          </cell>
        </row>
        <row r="70">
          <cell r="A70">
            <v>68</v>
          </cell>
          <cell r="B70" t="str">
            <v>10;2-CBD_2</v>
          </cell>
          <cell r="C70">
            <v>79</v>
          </cell>
          <cell r="D70" t="str">
            <v>CBD 2</v>
          </cell>
          <cell r="E70" t="str">
            <v>O: 23EHP-16x2-0.6HP HS TN</v>
          </cell>
          <cell r="F70" t="str">
            <v>Site-00108</v>
          </cell>
          <cell r="G70" t="str">
            <v>S06°11'12.8</v>
          </cell>
          <cell r="H70" t="str">
            <v>106°49'48.2</v>
          </cell>
          <cell r="I70" t="str">
            <v>Site-00100</v>
          </cell>
          <cell r="J70" t="str">
            <v>S06°11'01.2</v>
          </cell>
          <cell r="K70" t="str">
            <v>106°50'03.0</v>
          </cell>
          <cell r="L70" t="str">
            <v>0.6 km]</v>
          </cell>
          <cell r="M70" t="str">
            <v>Untitled</v>
          </cell>
          <cell r="N70" t="str">
            <v>&lt;None&gt;</v>
          </cell>
          <cell r="P70" t="str">
            <v>Link261_1st</v>
          </cell>
        </row>
        <row r="71">
          <cell r="A71">
            <v>69</v>
          </cell>
          <cell r="B71" t="str">
            <v>10;38-CBD_2</v>
          </cell>
          <cell r="C71">
            <v>80</v>
          </cell>
          <cell r="D71" t="str">
            <v>CBD 2</v>
          </cell>
          <cell r="E71" t="str">
            <v>O: 23EHP-16x2-0.6HP HS TN</v>
          </cell>
          <cell r="F71" t="str">
            <v>Site-00882</v>
          </cell>
          <cell r="G71" t="str">
            <v>S06°13'08.2</v>
          </cell>
          <cell r="H71" t="str">
            <v>106°49'08.4</v>
          </cell>
          <cell r="I71" t="str">
            <v>Wisma Danamon (non-261)</v>
          </cell>
          <cell r="J71" t="str">
            <v>S06°12'56.9</v>
          </cell>
          <cell r="K71" t="str">
            <v>106°49'04.8</v>
          </cell>
          <cell r="L71" t="str">
            <v>0.4 km]</v>
          </cell>
          <cell r="M71" t="str">
            <v>Untitled</v>
          </cell>
          <cell r="N71" t="str">
            <v>&lt;None&gt;</v>
          </cell>
          <cell r="P71" t="str">
            <v>Link261_1st</v>
          </cell>
        </row>
        <row r="72">
          <cell r="A72">
            <v>70</v>
          </cell>
          <cell r="B72" t="str">
            <v>63;27-CBD_2</v>
          </cell>
          <cell r="C72">
            <v>81</v>
          </cell>
          <cell r="D72" t="str">
            <v>CBD 2</v>
          </cell>
          <cell r="E72" t="str">
            <v xml:space="preserve">R: 13EHC-63x2-0.6HP NP; Ant Dual Polarized </v>
          </cell>
          <cell r="F72" t="str">
            <v>Ind-Menara Imperium B-3</v>
          </cell>
          <cell r="G72" t="str">
            <v>S06°12'37.1</v>
          </cell>
          <cell r="H72" t="str">
            <v>106°49'54.0</v>
          </cell>
          <cell r="I72" t="str">
            <v>Site-00556</v>
          </cell>
          <cell r="J72" t="str">
            <v>S06°12'17.2</v>
          </cell>
          <cell r="K72" t="str">
            <v>106°50'01.3</v>
          </cell>
          <cell r="L72" t="str">
            <v>0.7 km]</v>
          </cell>
          <cell r="M72" t="str">
            <v>Untitled</v>
          </cell>
          <cell r="N72" t="str">
            <v>&lt;None&gt;</v>
          </cell>
          <cell r="P72" t="str">
            <v>Link261_1st</v>
          </cell>
        </row>
        <row r="73">
          <cell r="A73">
            <v>71</v>
          </cell>
          <cell r="B73" t="str">
            <v>63;21-CBD_2</v>
          </cell>
          <cell r="C73">
            <v>82</v>
          </cell>
          <cell r="D73" t="str">
            <v>CBD 2</v>
          </cell>
          <cell r="E73" t="str">
            <v xml:space="preserve">R: 13EHC-63x2-0.6HP NP; Ant Dual Polarized </v>
          </cell>
          <cell r="F73" t="str">
            <v>Site-00548</v>
          </cell>
          <cell r="G73" t="str">
            <v>S06°12'28.8</v>
          </cell>
          <cell r="H73" t="str">
            <v>106°49'19.5</v>
          </cell>
          <cell r="I73" t="str">
            <v>Ind-Menara Imperium B-3</v>
          </cell>
          <cell r="J73" t="str">
            <v>S06°12'37.1</v>
          </cell>
          <cell r="K73" t="str">
            <v>106°49'54.0</v>
          </cell>
          <cell r="L73" t="str">
            <v>1.1 km]</v>
          </cell>
          <cell r="M73" t="str">
            <v>Untitled</v>
          </cell>
          <cell r="N73" t="str">
            <v>&lt;None&gt;</v>
          </cell>
          <cell r="P73" t="str">
            <v>Link261_1st</v>
          </cell>
        </row>
        <row r="74">
          <cell r="A74">
            <v>72</v>
          </cell>
          <cell r="B74" t="str">
            <v>63;19-CBD_2</v>
          </cell>
          <cell r="C74">
            <v>83</v>
          </cell>
          <cell r="D74" t="str">
            <v>CBD 2</v>
          </cell>
          <cell r="E74" t="str">
            <v xml:space="preserve">R: 13EHC-63x2-0.6HP NP; Ant Dual Polarized </v>
          </cell>
          <cell r="F74" t="str">
            <v>Site-00882</v>
          </cell>
          <cell r="G74" t="str">
            <v>S06°13'08.2</v>
          </cell>
          <cell r="H74" t="str">
            <v>106°49'08.4</v>
          </cell>
          <cell r="I74" t="str">
            <v>Site-00185</v>
          </cell>
          <cell r="J74" t="str">
            <v>S06°13'04.7</v>
          </cell>
          <cell r="K74" t="str">
            <v>106°48'37.5</v>
          </cell>
          <cell r="L74" t="str">
            <v>1.0 km]</v>
          </cell>
          <cell r="M74" t="str">
            <v>Untitled</v>
          </cell>
          <cell r="N74" t="str">
            <v>&lt;None&gt;</v>
          </cell>
          <cell r="P74" t="str">
            <v>Link261_1st</v>
          </cell>
        </row>
        <row r="75">
          <cell r="A75">
            <v>73</v>
          </cell>
          <cell r="B75" t="str">
            <v>63;26-CBD_2</v>
          </cell>
          <cell r="C75">
            <v>84</v>
          </cell>
          <cell r="D75" t="str">
            <v>CBD 2</v>
          </cell>
          <cell r="E75" t="str">
            <v xml:space="preserve">S: 13EHC-63x2-1.2HP NP ; Ant Dual Polarized  </v>
          </cell>
          <cell r="F75" t="str">
            <v>Ind-Menara Imperium B-3</v>
          </cell>
          <cell r="G75" t="str">
            <v>S06°12'37.1</v>
          </cell>
          <cell r="H75" t="str">
            <v>106°49'54.0</v>
          </cell>
          <cell r="I75" t="str">
            <v>Site-00543</v>
          </cell>
          <cell r="J75" t="str">
            <v>S06°12'08.2</v>
          </cell>
          <cell r="K75" t="str">
            <v>106°49'12.5</v>
          </cell>
          <cell r="L75" t="str">
            <v>1.6 km]</v>
          </cell>
          <cell r="M75" t="str">
            <v>Untitled</v>
          </cell>
          <cell r="N75" t="str">
            <v>&lt;None&gt;</v>
          </cell>
          <cell r="P75" t="str">
            <v>Link261_1st</v>
          </cell>
        </row>
        <row r="76">
          <cell r="A76">
            <v>74</v>
          </cell>
          <cell r="B76" t="str">
            <v>63;54-CBD_2</v>
          </cell>
          <cell r="C76">
            <v>85</v>
          </cell>
          <cell r="D76" t="str">
            <v>CBD 2</v>
          </cell>
          <cell r="E76" t="str">
            <v xml:space="preserve">S: 13EHC-63x2-1.2HP NP ; Ant Dual Polarized  </v>
          </cell>
          <cell r="F76" t="str">
            <v>Site-00100</v>
          </cell>
          <cell r="G76" t="str">
            <v>S06°11'01.2</v>
          </cell>
          <cell r="H76" t="str">
            <v>106°50'03.0</v>
          </cell>
          <cell r="I76" t="str">
            <v>Site-01110</v>
          </cell>
          <cell r="J76" t="str">
            <v>S06°10'27.0</v>
          </cell>
          <cell r="K76" t="str">
            <v>106°49'48.3</v>
          </cell>
          <cell r="L76" t="str">
            <v>1.1 km]</v>
          </cell>
          <cell r="M76" t="str">
            <v>Untitled</v>
          </cell>
          <cell r="N76" t="str">
            <v>&lt;None&gt;</v>
          </cell>
          <cell r="P76" t="str">
            <v>Link261_1st</v>
          </cell>
        </row>
        <row r="77">
          <cell r="A77">
            <v>75</v>
          </cell>
          <cell r="B77" t="str">
            <v>63;58-CBD_2</v>
          </cell>
          <cell r="C77">
            <v>86</v>
          </cell>
          <cell r="D77" t="str">
            <v>CBD 2</v>
          </cell>
          <cell r="E77" t="str">
            <v xml:space="preserve">S: 13EHC-63x2-1.2HP NP ; Ant Dual Polarized  </v>
          </cell>
          <cell r="F77" t="str">
            <v>Site-00100</v>
          </cell>
          <cell r="G77" t="str">
            <v>S06°11'01.2</v>
          </cell>
          <cell r="H77" t="str">
            <v>106°50'03.0</v>
          </cell>
          <cell r="I77" t="str">
            <v>Site-00063 (non-261)</v>
          </cell>
          <cell r="J77" t="str">
            <v>S06°10'03.5</v>
          </cell>
          <cell r="K77" t="str">
            <v>106°50'31.4</v>
          </cell>
          <cell r="L77" t="str">
            <v>2.0 km]</v>
          </cell>
          <cell r="M77" t="str">
            <v>Untitled</v>
          </cell>
          <cell r="N77" t="str">
            <v>&lt;None&gt;</v>
          </cell>
          <cell r="P77" t="str">
            <v>Link261_1st</v>
          </cell>
        </row>
        <row r="78">
          <cell r="A78">
            <v>76</v>
          </cell>
          <cell r="B78" t="str">
            <v>63;25-CBD_2</v>
          </cell>
          <cell r="C78">
            <v>87</v>
          </cell>
          <cell r="D78" t="str">
            <v>CBD 2</v>
          </cell>
          <cell r="E78" t="str">
            <v xml:space="preserve">S: 13EHC-63x2-1.2HP NP ; Ant Dual Polarized  </v>
          </cell>
          <cell r="F78" t="str">
            <v>Site-00543</v>
          </cell>
          <cell r="G78" t="str">
            <v>S06°12'08.2</v>
          </cell>
          <cell r="H78" t="str">
            <v>106°49'12.5</v>
          </cell>
          <cell r="I78" t="str">
            <v>Site-00109</v>
          </cell>
          <cell r="J78" t="str">
            <v>S06°11'32.3</v>
          </cell>
          <cell r="K78" t="str">
            <v>106°49'25.3</v>
          </cell>
          <cell r="L78" t="str">
            <v>1.2 km]</v>
          </cell>
          <cell r="M78" t="str">
            <v>Untitled</v>
          </cell>
          <cell r="N78" t="str">
            <v>&lt;None&gt;</v>
          </cell>
          <cell r="P78" t="str">
            <v>Link261_1st</v>
          </cell>
        </row>
        <row r="79">
          <cell r="A79">
            <v>77</v>
          </cell>
          <cell r="B79" t="str">
            <v>63;20-CBD_2</v>
          </cell>
          <cell r="C79">
            <v>88</v>
          </cell>
          <cell r="D79" t="str">
            <v>CBD 2</v>
          </cell>
          <cell r="E79" t="str">
            <v xml:space="preserve">S: 13EHC-63x2-1.2HP NP ; Ant Dual Polarized  </v>
          </cell>
          <cell r="F79" t="str">
            <v>Site-00548</v>
          </cell>
          <cell r="G79" t="str">
            <v>S06°12'28.8</v>
          </cell>
          <cell r="H79" t="str">
            <v>106°49'19.5</v>
          </cell>
          <cell r="I79" t="str">
            <v>Site-00185</v>
          </cell>
          <cell r="J79" t="str">
            <v>S06°13'04.7</v>
          </cell>
          <cell r="K79" t="str">
            <v>106°48'37.5</v>
          </cell>
          <cell r="L79" t="str">
            <v>1.7 km]</v>
          </cell>
          <cell r="M79" t="str">
            <v>Untitled</v>
          </cell>
          <cell r="N79" t="str">
            <v>&lt;None&gt;</v>
          </cell>
          <cell r="P79" t="str">
            <v>Link261_1st</v>
          </cell>
        </row>
        <row r="80">
          <cell r="A80">
            <v>78</v>
          </cell>
          <cell r="B80" t="str">
            <v>63;28-CBD_2</v>
          </cell>
          <cell r="C80">
            <v>89</v>
          </cell>
          <cell r="D80" t="str">
            <v>CBD 2</v>
          </cell>
          <cell r="E80" t="str">
            <v xml:space="preserve">S: 13EHC-63x2-1.2HP NP ; Ant Dual Polarized  </v>
          </cell>
          <cell r="F80" t="str">
            <v>Site-00556</v>
          </cell>
          <cell r="G80" t="str">
            <v>S06°12'17.2</v>
          </cell>
          <cell r="H80" t="str">
            <v>106°50'01.3</v>
          </cell>
          <cell r="I80" t="str">
            <v>Site-00109</v>
          </cell>
          <cell r="J80" t="str">
            <v>S06°11'32.3</v>
          </cell>
          <cell r="K80" t="str">
            <v>106°49'25.3</v>
          </cell>
          <cell r="L80" t="str">
            <v>1.8 km]</v>
          </cell>
          <cell r="M80" t="str">
            <v>Untitled</v>
          </cell>
          <cell r="N80" t="str">
            <v>&lt;None&gt;</v>
          </cell>
          <cell r="P80" t="str">
            <v>Link261_1st</v>
          </cell>
        </row>
        <row r="81">
          <cell r="A81">
            <v>79</v>
          </cell>
          <cell r="B81" t="str">
            <v>63;18-CBD_2</v>
          </cell>
          <cell r="C81">
            <v>90</v>
          </cell>
          <cell r="D81" t="str">
            <v>CBD 2</v>
          </cell>
          <cell r="E81" t="str">
            <v xml:space="preserve">S: 13EHC-63x2-1.2HP NP ; Ant Dual Polarized  </v>
          </cell>
          <cell r="F81" t="str">
            <v>Site-00882</v>
          </cell>
          <cell r="G81" t="str">
            <v>S06°13'08.2</v>
          </cell>
          <cell r="H81" t="str">
            <v>106°49'08.4</v>
          </cell>
          <cell r="I81" t="str">
            <v>Ind-Menara Imperium B-3</v>
          </cell>
          <cell r="J81" t="str">
            <v>S06°12'37.1</v>
          </cell>
          <cell r="K81" t="str">
            <v>106°49'54.0</v>
          </cell>
          <cell r="L81" t="str">
            <v>1.7 km]</v>
          </cell>
          <cell r="M81" t="str">
            <v>Untitled</v>
          </cell>
          <cell r="N81" t="str">
            <v>&lt;None&gt;</v>
          </cell>
          <cell r="P81" t="str">
            <v>Link261_1st</v>
          </cell>
        </row>
        <row r="82">
          <cell r="A82">
            <v>80</v>
          </cell>
          <cell r="B82" t="str">
            <v>63;59-CBD_2</v>
          </cell>
          <cell r="C82">
            <v>91</v>
          </cell>
          <cell r="D82" t="str">
            <v>CBD 2</v>
          </cell>
          <cell r="E82" t="str">
            <v xml:space="preserve">S: 13EHC-63x2-1.2HP NP ; Ant Dual Polarized  </v>
          </cell>
          <cell r="F82" t="str">
            <v>Site-01110</v>
          </cell>
          <cell r="G82" t="str">
            <v>S06°10'27.0</v>
          </cell>
          <cell r="H82" t="str">
            <v>106°49'48.3</v>
          </cell>
          <cell r="I82" t="str">
            <v>Hayam Wuruk Plaza</v>
          </cell>
          <cell r="J82" t="str">
            <v>S06°09'07.6</v>
          </cell>
          <cell r="K82" t="str">
            <v>106°49'03.9</v>
          </cell>
          <cell r="L82" t="str">
            <v>2.8 km]</v>
          </cell>
          <cell r="M82" t="str">
            <v>Untitled</v>
          </cell>
          <cell r="N82" t="str">
            <v>&lt;None&gt;</v>
          </cell>
          <cell r="P82" t="str">
            <v>Link261_1st</v>
          </cell>
        </row>
        <row r="83">
          <cell r="A83">
            <v>81</v>
          </cell>
          <cell r="B83" t="str">
            <v>63;57-CBD_2</v>
          </cell>
          <cell r="C83">
            <v>92</v>
          </cell>
          <cell r="D83" t="str">
            <v>CBD 2</v>
          </cell>
          <cell r="E83" t="str">
            <v xml:space="preserve">T: 7EHC-63x2-0.6HP NP; Ant Dual Polarized </v>
          </cell>
          <cell r="F83" t="str">
            <v>Site-00063 (non-261)</v>
          </cell>
          <cell r="G83" t="str">
            <v>S06°10'03.5</v>
          </cell>
          <cell r="H83" t="str">
            <v>106°50'31.4</v>
          </cell>
          <cell r="I83" t="str">
            <v>Hayam Wuruk Plaza</v>
          </cell>
          <cell r="J83" t="str">
            <v>S06°09'07.6</v>
          </cell>
          <cell r="K83" t="str">
            <v>106°49'03.9</v>
          </cell>
          <cell r="L83" t="str">
            <v>3.2 km]</v>
          </cell>
          <cell r="M83" t="str">
            <v>Untitled</v>
          </cell>
          <cell r="N83" t="str">
            <v>&lt;None&gt;</v>
          </cell>
          <cell r="P83" t="str">
            <v>Link261_1st</v>
          </cell>
        </row>
        <row r="84">
          <cell r="A84">
            <v>82</v>
          </cell>
          <cell r="C84">
            <v>93</v>
          </cell>
          <cell r="D84" t="str">
            <v>CBD 2</v>
          </cell>
          <cell r="E84" t="str">
            <v>J: 7EHP-4x2-0.6HP NP TN; Upgradable to 8x2</v>
          </cell>
          <cell r="F84" t="str">
            <v>Spare</v>
          </cell>
          <cell r="O84" t="str">
            <v>Spare</v>
          </cell>
          <cell r="P84" t="str">
            <v>Link261_1st</v>
          </cell>
        </row>
        <row r="85">
          <cell r="A85">
            <v>83</v>
          </cell>
          <cell r="C85">
            <v>94</v>
          </cell>
          <cell r="D85" t="str">
            <v>CBD 2</v>
          </cell>
          <cell r="E85" t="str">
            <v>J: 7EHP-4x2-0.6HP NP TN; Upgradable to 8x2</v>
          </cell>
          <cell r="F85" t="str">
            <v>Spare</v>
          </cell>
          <cell r="O85" t="str">
            <v>Spare</v>
          </cell>
          <cell r="P85" t="str">
            <v>Link261_1st</v>
          </cell>
        </row>
        <row r="86">
          <cell r="A86">
            <v>84</v>
          </cell>
          <cell r="C86">
            <v>95</v>
          </cell>
          <cell r="D86" t="str">
            <v>CBD 2</v>
          </cell>
          <cell r="E86" t="str">
            <v>J: 7EHP-4x2-0.6HP NP TN; Upgradable to 8x2</v>
          </cell>
          <cell r="F86" t="str">
            <v>Spare</v>
          </cell>
          <cell r="O86" t="str">
            <v>Spare</v>
          </cell>
          <cell r="P86" t="str">
            <v>Link261_1st</v>
          </cell>
        </row>
        <row r="87">
          <cell r="A87">
            <v>85</v>
          </cell>
          <cell r="C87">
            <v>96</v>
          </cell>
          <cell r="D87" t="str">
            <v>CBD 2</v>
          </cell>
          <cell r="E87" t="str">
            <v>J: 7EHP-4x2-0.6HP NP TN; Upgradable to 8x2</v>
          </cell>
          <cell r="F87" t="str">
            <v>Spare</v>
          </cell>
          <cell r="O87" t="str">
            <v>Spare</v>
          </cell>
          <cell r="P87" t="str">
            <v>Link261_1st</v>
          </cell>
        </row>
        <row r="88">
          <cell r="A88">
            <v>86</v>
          </cell>
          <cell r="C88">
            <v>97</v>
          </cell>
          <cell r="D88" t="str">
            <v>CBD 2</v>
          </cell>
          <cell r="E88" t="str">
            <v>K: 7EHP-4x2-1.2HP NP TN; Upgradable to 8x2</v>
          </cell>
          <cell r="F88" t="str">
            <v>Spare</v>
          </cell>
          <cell r="O88" t="str">
            <v>Spare</v>
          </cell>
          <cell r="P88" t="str">
            <v>Link261_1st</v>
          </cell>
        </row>
        <row r="89">
          <cell r="A89">
            <v>87</v>
          </cell>
          <cell r="C89">
            <v>98</v>
          </cell>
          <cell r="D89" t="str">
            <v>CBD 2</v>
          </cell>
          <cell r="E89" t="str">
            <v>K: 7EHP-4x2-1.2HP NP TN; Upgradable to 8x2</v>
          </cell>
          <cell r="F89" t="str">
            <v>Spare</v>
          </cell>
          <cell r="O89" t="str">
            <v>Spare</v>
          </cell>
          <cell r="P89" t="str">
            <v>Link261_1st</v>
          </cell>
        </row>
        <row r="90">
          <cell r="A90">
            <v>88</v>
          </cell>
          <cell r="C90">
            <v>99</v>
          </cell>
          <cell r="D90" t="str">
            <v>CBD 2</v>
          </cell>
          <cell r="E90" t="str">
            <v>K: 7EHP-4x2-1.2HP NP TN; Upgradable to 8x2</v>
          </cell>
          <cell r="F90" t="str">
            <v>Spare</v>
          </cell>
          <cell r="O90" t="str">
            <v>Spare</v>
          </cell>
          <cell r="P90" t="str">
            <v>Link261_1st</v>
          </cell>
        </row>
        <row r="91">
          <cell r="A91">
            <v>89</v>
          </cell>
          <cell r="C91">
            <v>100</v>
          </cell>
          <cell r="D91" t="str">
            <v>CBD 2</v>
          </cell>
          <cell r="E91" t="str">
            <v>K: 7EHP-4x2-1.2HP NP TN; Upgradable to 8x2</v>
          </cell>
          <cell r="F91" t="str">
            <v>Spare</v>
          </cell>
          <cell r="O91" t="str">
            <v>Spare</v>
          </cell>
          <cell r="P91" t="str">
            <v>Link261_1st</v>
          </cell>
        </row>
        <row r="92">
          <cell r="A92">
            <v>90</v>
          </cell>
          <cell r="C92">
            <v>101</v>
          </cell>
          <cell r="D92" t="str">
            <v>CBD 2</v>
          </cell>
          <cell r="E92" t="str">
            <v>N: 7EHP-8x2-0.6HP HS TN; Upgradable to 16x2</v>
          </cell>
          <cell r="F92" t="str">
            <v>Spare</v>
          </cell>
          <cell r="O92" t="str">
            <v>Spare</v>
          </cell>
          <cell r="P92" t="str">
            <v>Link261_1st</v>
          </cell>
        </row>
        <row r="93">
          <cell r="A93">
            <v>91</v>
          </cell>
          <cell r="C93">
            <v>102</v>
          </cell>
          <cell r="D93" t="str">
            <v>CBD 2</v>
          </cell>
          <cell r="E93" t="str">
            <v>N: 7EHP-8x2-0.6HP HS TN; Upgradable to 16x2</v>
          </cell>
          <cell r="F93" t="str">
            <v>Spare</v>
          </cell>
          <cell r="O93" t="str">
            <v>Spare</v>
          </cell>
          <cell r="P93" t="str">
            <v>Link261_1st</v>
          </cell>
        </row>
        <row r="94">
          <cell r="A94">
            <v>92</v>
          </cell>
          <cell r="C94">
            <v>103</v>
          </cell>
          <cell r="D94" t="str">
            <v>CBD 2</v>
          </cell>
          <cell r="E94" t="str">
            <v>N: 7EHP-8x2-0.6HP HS TN; Upgradable to 16x2</v>
          </cell>
          <cell r="F94" t="str">
            <v>Spare</v>
          </cell>
          <cell r="O94" t="str">
            <v>Spare</v>
          </cell>
          <cell r="P94" t="str">
            <v>Link261_1st</v>
          </cell>
        </row>
        <row r="95">
          <cell r="A95">
            <v>93</v>
          </cell>
          <cell r="C95">
            <v>104</v>
          </cell>
          <cell r="D95" t="str">
            <v>CBD 2</v>
          </cell>
          <cell r="E95" t="str">
            <v>N: 7EHP-8x2-0.6HP HS TN; Upgradable to 16x2</v>
          </cell>
          <cell r="F95" t="str">
            <v>Spare</v>
          </cell>
          <cell r="O95" t="str">
            <v>Spare</v>
          </cell>
          <cell r="P95" t="str">
            <v>Link261_1st</v>
          </cell>
        </row>
        <row r="96">
          <cell r="A96">
            <v>94</v>
          </cell>
          <cell r="C96">
            <v>105</v>
          </cell>
          <cell r="D96" t="str">
            <v>CBD 2</v>
          </cell>
          <cell r="E96" t="str">
            <v>N: 7EHP-8x2-0.6HP HS TN; Upgradable to 16x2</v>
          </cell>
          <cell r="F96" t="str">
            <v>Spare</v>
          </cell>
          <cell r="O96" t="str">
            <v>Spare</v>
          </cell>
          <cell r="P96" t="str">
            <v>Link261_1st</v>
          </cell>
        </row>
        <row r="97">
          <cell r="A97">
            <v>95</v>
          </cell>
          <cell r="C97">
            <v>106</v>
          </cell>
          <cell r="D97" t="str">
            <v>CBD 2</v>
          </cell>
          <cell r="E97" t="str">
            <v>N: 7EHP-8x2-0.6HP HS TN; Upgradable to 16x2</v>
          </cell>
          <cell r="F97" t="str">
            <v>Spare</v>
          </cell>
          <cell r="O97" t="str">
            <v>Spare</v>
          </cell>
          <cell r="P97" t="str">
            <v>Link261_1st</v>
          </cell>
        </row>
        <row r="98">
          <cell r="A98">
            <v>96</v>
          </cell>
          <cell r="B98" t="str">
            <v>2;10-CBD_3</v>
          </cell>
          <cell r="C98">
            <v>107</v>
          </cell>
          <cell r="D98" t="str">
            <v>CBD 3</v>
          </cell>
          <cell r="E98" t="str">
            <v>A: 23EHP-2x2-0.6HP NP TN; Upgradable to 4x2</v>
          </cell>
          <cell r="F98" t="str">
            <v>Seibu (non-261)</v>
          </cell>
          <cell r="G98" t="str">
            <v>S06°14'42.5</v>
          </cell>
          <cell r="H98" t="str">
            <v>106°48'13.0</v>
          </cell>
          <cell r="I98" t="str">
            <v>Site-00551</v>
          </cell>
          <cell r="J98" t="str">
            <v>S06°14'43.7</v>
          </cell>
          <cell r="K98" t="str">
            <v>106°48'07.7</v>
          </cell>
          <cell r="L98" t="str">
            <v>0.2 km]</v>
          </cell>
          <cell r="M98" t="str">
            <v>Untitled</v>
          </cell>
          <cell r="N98" t="str">
            <v>&lt;None&gt;</v>
          </cell>
          <cell r="P98" t="str">
            <v>Link261_1st</v>
          </cell>
        </row>
        <row r="99">
          <cell r="A99">
            <v>97</v>
          </cell>
          <cell r="B99" t="str">
            <v>2;28-CBD_3</v>
          </cell>
          <cell r="C99">
            <v>108</v>
          </cell>
          <cell r="D99" t="str">
            <v>CBD 3</v>
          </cell>
          <cell r="E99" t="str">
            <v>A: 23EHP-2x2-0.6HP NP TN; Upgradable to 4x2</v>
          </cell>
          <cell r="F99" t="str">
            <v>Site-00143</v>
          </cell>
          <cell r="G99" t="str">
            <v>S06°14'22.7</v>
          </cell>
          <cell r="H99" t="str">
            <v>106°47'53.4</v>
          </cell>
          <cell r="I99" t="str">
            <v>Universitas Al Azhar (non-261)</v>
          </cell>
          <cell r="J99" t="str">
            <v>S06°14'09.3</v>
          </cell>
          <cell r="K99" t="str">
            <v>106°47'56.7</v>
          </cell>
          <cell r="L99" t="str">
            <v>0.4 km]</v>
          </cell>
          <cell r="M99" t="str">
            <v>Untitled</v>
          </cell>
          <cell r="N99" t="str">
            <v>&lt;None&gt;</v>
          </cell>
          <cell r="P99" t="str">
            <v>Link261_1st</v>
          </cell>
        </row>
        <row r="100">
          <cell r="A100">
            <v>98</v>
          </cell>
          <cell r="B100" t="str">
            <v>2;26-CBD_3</v>
          </cell>
          <cell r="C100">
            <v>109</v>
          </cell>
          <cell r="D100" t="str">
            <v>CBD 3</v>
          </cell>
          <cell r="E100" t="str">
            <v>A: 23EHP-2x2-0.6HP NP TN; Upgradable to 4x2</v>
          </cell>
          <cell r="F100" t="str">
            <v>Site-00153</v>
          </cell>
          <cell r="G100" t="str">
            <v>S06°14'19.9</v>
          </cell>
          <cell r="H100" t="str">
            <v>106°48'13.9</v>
          </cell>
          <cell r="I100" t="str">
            <v>Site-00142</v>
          </cell>
          <cell r="J100" t="str">
            <v>S06°14'07.8</v>
          </cell>
          <cell r="K100" t="str">
            <v>106°48'00.8</v>
          </cell>
          <cell r="L100" t="str">
            <v>0.5 km]</v>
          </cell>
          <cell r="M100" t="str">
            <v>Untitled</v>
          </cell>
          <cell r="N100" t="str">
            <v>&lt;None&gt;</v>
          </cell>
          <cell r="P100" t="str">
            <v>Link261_1st</v>
          </cell>
        </row>
        <row r="101">
          <cell r="A101">
            <v>99</v>
          </cell>
          <cell r="B101" t="str">
            <v>2;6-CBD_3</v>
          </cell>
          <cell r="C101">
            <v>110</v>
          </cell>
          <cell r="D101" t="str">
            <v>CBD 3</v>
          </cell>
          <cell r="E101" t="str">
            <v>A: 23EHP-2x2-0.6HP NP TN; Upgradable to 4x2</v>
          </cell>
          <cell r="F101" t="str">
            <v>Site-00154</v>
          </cell>
          <cell r="G101" t="str">
            <v>S06°14'39.2</v>
          </cell>
          <cell r="H101" t="str">
            <v>106°47'42.8</v>
          </cell>
          <cell r="I101" t="str">
            <v>Site-00532</v>
          </cell>
          <cell r="J101" t="str">
            <v>S06°14'45.8</v>
          </cell>
          <cell r="K101" t="str">
            <v>106°47'53.3</v>
          </cell>
          <cell r="L101" t="str">
            <v>0.4 km]</v>
          </cell>
          <cell r="M101" t="str">
            <v>Untitled</v>
          </cell>
          <cell r="N101" t="str">
            <v>&lt;None&gt;</v>
          </cell>
          <cell r="P101" t="str">
            <v>Link261_1st</v>
          </cell>
        </row>
        <row r="102">
          <cell r="A102">
            <v>100</v>
          </cell>
          <cell r="B102" t="str">
            <v>4;11-CBD_3</v>
          </cell>
          <cell r="C102">
            <v>111</v>
          </cell>
          <cell r="D102" t="str">
            <v>CBD 3</v>
          </cell>
          <cell r="E102" t="str">
            <v>G: 23EHP-4x2-0.6HP NP TN; Upgradable to 8x2</v>
          </cell>
          <cell r="F102" t="str">
            <v>RS Pertamina (non-261)</v>
          </cell>
          <cell r="G102" t="str">
            <v>S06°14'22.9</v>
          </cell>
          <cell r="H102" t="str">
            <v>106°47'36.2</v>
          </cell>
          <cell r="I102" t="str">
            <v>Universitas Al Azhar (non-261)</v>
          </cell>
          <cell r="J102" t="str">
            <v>S06°14'09.3</v>
          </cell>
          <cell r="K102" t="str">
            <v>106°47'56.7</v>
          </cell>
          <cell r="L102" t="str">
            <v>0.8 km]</v>
          </cell>
          <cell r="M102" t="str">
            <v>Untitled</v>
          </cell>
          <cell r="N102" t="str">
            <v>&lt;None&gt;</v>
          </cell>
          <cell r="P102" t="str">
            <v>Link261_1st</v>
          </cell>
        </row>
        <row r="103">
          <cell r="A103">
            <v>101</v>
          </cell>
          <cell r="B103" t="str">
            <v>6-CBD_3</v>
          </cell>
          <cell r="C103">
            <v>112</v>
          </cell>
          <cell r="D103" t="str">
            <v>CBD 3</v>
          </cell>
          <cell r="E103" t="str">
            <v>L: 15EHP-8x2-0.6HP HS TN; Upgradable to 16x2</v>
          </cell>
          <cell r="F103" t="str">
            <v>Site-00532</v>
          </cell>
          <cell r="G103" t="str">
            <v>S06°14'45.8</v>
          </cell>
          <cell r="H103" t="str">
            <v>106°47'53.3</v>
          </cell>
          <cell r="I103" t="str">
            <v>Site-00164</v>
          </cell>
          <cell r="J103" t="str">
            <v>S06°14'58.8</v>
          </cell>
          <cell r="K103" t="str">
            <v>106°47'51.1</v>
          </cell>
          <cell r="L103" t="str">
            <v>0.4 km]</v>
          </cell>
          <cell r="M103" t="str">
            <v>Untitled</v>
          </cell>
          <cell r="N103" t="str">
            <v>&lt;None&gt;</v>
          </cell>
          <cell r="P103" t="str">
            <v>Link261_1st</v>
          </cell>
        </row>
        <row r="104">
          <cell r="A104">
            <v>102</v>
          </cell>
          <cell r="B104" t="str">
            <v>6;6-CBD_3</v>
          </cell>
          <cell r="C104">
            <v>113</v>
          </cell>
          <cell r="D104" t="str">
            <v>CBD 3</v>
          </cell>
          <cell r="E104" t="str">
            <v>L: 15EHP-8x2-0.6HP HS TN; Upgradable to 16x2</v>
          </cell>
          <cell r="F104" t="str">
            <v>Site-00550</v>
          </cell>
          <cell r="G104" t="str">
            <v>S06°14'30.7</v>
          </cell>
          <cell r="H104" t="str">
            <v>106°48'05.1</v>
          </cell>
          <cell r="I104" t="str">
            <v>Site-00153</v>
          </cell>
          <cell r="J104" t="str">
            <v>S06°14'19.9</v>
          </cell>
          <cell r="K104" t="str">
            <v>106°48'13.9</v>
          </cell>
          <cell r="L104" t="str">
            <v>0.4 km]</v>
          </cell>
          <cell r="M104" t="str">
            <v>Untitled</v>
          </cell>
          <cell r="N104" t="str">
            <v>&lt;None&gt;</v>
          </cell>
          <cell r="P104" t="str">
            <v>Link261_1st</v>
          </cell>
        </row>
        <row r="105">
          <cell r="A105">
            <v>103</v>
          </cell>
          <cell r="B105" t="str">
            <v>63;2-CBD_3</v>
          </cell>
          <cell r="C105">
            <v>114</v>
          </cell>
          <cell r="D105" t="str">
            <v>CBD 3</v>
          </cell>
          <cell r="E105" t="str">
            <v xml:space="preserve">R: 13EHC-63x2-0.6HP NP; Ant Dual Polarized </v>
          </cell>
          <cell r="F105" t="str">
            <v>Site-00550</v>
          </cell>
          <cell r="G105" t="str">
            <v>S06°14'30.7</v>
          </cell>
          <cell r="H105" t="str">
            <v>106°48'05.1</v>
          </cell>
          <cell r="I105" t="str">
            <v>Site-00164</v>
          </cell>
          <cell r="J105" t="str">
            <v>S06°14'58.8</v>
          </cell>
          <cell r="K105" t="str">
            <v>106°47'51.1</v>
          </cell>
          <cell r="L105" t="str">
            <v>1.0 km]</v>
          </cell>
          <cell r="M105" t="str">
            <v>Untitled</v>
          </cell>
          <cell r="N105" t="str">
            <v>&lt;None&gt;</v>
          </cell>
          <cell r="P105" t="str">
            <v>Link261_1st</v>
          </cell>
        </row>
        <row r="106">
          <cell r="A106">
            <v>104</v>
          </cell>
          <cell r="B106" t="str">
            <v>63;5-CBD_3</v>
          </cell>
          <cell r="C106">
            <v>115</v>
          </cell>
          <cell r="D106" t="str">
            <v>CBD 3</v>
          </cell>
          <cell r="E106" t="str">
            <v xml:space="preserve">S: 13EHC-63x2-1.2HP NP ; Ant Dual Polarized  </v>
          </cell>
          <cell r="F106" t="str">
            <v>Citra Graha (non-261)</v>
          </cell>
          <cell r="G106" t="str">
            <v>S06°14'04.7</v>
          </cell>
          <cell r="H106" t="str">
            <v>106°49'27.2</v>
          </cell>
          <cell r="I106" t="str">
            <v>Site-00550</v>
          </cell>
          <cell r="J106" t="str">
            <v>S06°14'30.7</v>
          </cell>
          <cell r="K106" t="str">
            <v>106°48'05.1</v>
          </cell>
          <cell r="L106" t="str">
            <v>2.6 km]</v>
          </cell>
          <cell r="M106" t="str">
            <v>Untitled</v>
          </cell>
          <cell r="N106" t="str">
            <v>&lt;None&gt;</v>
          </cell>
          <cell r="P106" t="str">
            <v>Link261_1st</v>
          </cell>
        </row>
        <row r="107">
          <cell r="A107">
            <v>105</v>
          </cell>
          <cell r="B107" t="str">
            <v>63;3-CBD_3</v>
          </cell>
          <cell r="C107">
            <v>116</v>
          </cell>
          <cell r="D107" t="str">
            <v>CBD 3</v>
          </cell>
          <cell r="E107" t="str">
            <v xml:space="preserve">S: 13EHC-63x2-1.2HP NP ; Ant Dual Polarized  </v>
          </cell>
          <cell r="F107" t="str">
            <v>Site-01532 (non-261)</v>
          </cell>
          <cell r="G107" t="str">
            <v>S06°14'51.6</v>
          </cell>
          <cell r="H107" t="str">
            <v>106°48'54.9</v>
          </cell>
          <cell r="I107" t="str">
            <v>Site-00164</v>
          </cell>
          <cell r="J107" t="str">
            <v>S06°14'58.8</v>
          </cell>
          <cell r="K107" t="str">
            <v>106°47'51.1</v>
          </cell>
          <cell r="L107" t="str">
            <v>2.0 km]</v>
          </cell>
          <cell r="M107" t="str">
            <v>Untitled</v>
          </cell>
          <cell r="N107" t="str">
            <v>&lt;None&gt;</v>
          </cell>
          <cell r="P107" t="str">
            <v>Link261_1st</v>
          </cell>
        </row>
        <row r="108">
          <cell r="A108">
            <v>106</v>
          </cell>
          <cell r="B108" t="str">
            <v>63;4-CBD_3</v>
          </cell>
          <cell r="C108">
            <v>117</v>
          </cell>
          <cell r="D108" t="str">
            <v>CBD 3</v>
          </cell>
          <cell r="E108" t="str">
            <v xml:space="preserve">S: 13EHC-63x2-1.2HP NP ; Ant Dual Polarized  </v>
          </cell>
          <cell r="F108" t="str">
            <v>Site-01532 (non-261)</v>
          </cell>
          <cell r="G108" t="str">
            <v>S06°14'51.6</v>
          </cell>
          <cell r="H108" t="str">
            <v>106°48'54.9</v>
          </cell>
          <cell r="I108" t="str">
            <v>Citra Graha (non-261)</v>
          </cell>
          <cell r="J108" t="str">
            <v>S06°14'04.7</v>
          </cell>
          <cell r="K108" t="str">
            <v>106°49'27.2</v>
          </cell>
          <cell r="L108" t="str">
            <v>1.8 km]</v>
          </cell>
          <cell r="M108" t="str">
            <v>Untitled</v>
          </cell>
          <cell r="N108" t="str">
            <v>&lt;None&gt;</v>
          </cell>
          <cell r="P108" t="str">
            <v>Link261_1st</v>
          </cell>
        </row>
        <row r="109">
          <cell r="A109">
            <v>107</v>
          </cell>
          <cell r="C109">
            <v>118</v>
          </cell>
          <cell r="D109" t="str">
            <v>CBD 3</v>
          </cell>
          <cell r="E109" t="str">
            <v>J: 7EHP-4x2-0.6HP NP TN; Upgradable to 8x2</v>
          </cell>
          <cell r="F109" t="str">
            <v>Spare</v>
          </cell>
          <cell r="O109" t="str">
            <v>Spare</v>
          </cell>
          <cell r="P109" t="str">
            <v>Link261_1st</v>
          </cell>
        </row>
        <row r="110">
          <cell r="A110">
            <v>108</v>
          </cell>
          <cell r="C110">
            <v>119</v>
          </cell>
          <cell r="D110" t="str">
            <v>CBD 3</v>
          </cell>
          <cell r="E110" t="str">
            <v>J: 7EHP-4x2-0.6HP NP TN; Upgradable to 8x2</v>
          </cell>
          <cell r="F110" t="str">
            <v>Spare</v>
          </cell>
          <cell r="O110" t="str">
            <v>Spare</v>
          </cell>
          <cell r="P110" t="str">
            <v>Link261_1st</v>
          </cell>
        </row>
        <row r="111">
          <cell r="A111">
            <v>109</v>
          </cell>
          <cell r="B111" t="str">
            <v>2;103 CBD-4</v>
          </cell>
          <cell r="C111">
            <v>120</v>
          </cell>
          <cell r="D111" t="str">
            <v>CBD 4</v>
          </cell>
          <cell r="E111" t="str">
            <v>A: 23EHP-2x2-0.6HP NP TN; Upgradable to 4x2</v>
          </cell>
          <cell r="F111" t="str">
            <v>Dusit Mangga Dua</v>
          </cell>
          <cell r="G111" t="str">
            <v>S06°08'13.7</v>
          </cell>
          <cell r="H111" t="str">
            <v>106°49'29.2</v>
          </cell>
          <cell r="I111" t="str">
            <v>ITC Mangga Dua</v>
          </cell>
          <cell r="J111" t="str">
            <v>S06°08'09.7</v>
          </cell>
          <cell r="K111" t="str">
            <v>106°49'27.8</v>
          </cell>
          <cell r="L111" t="str">
            <v>0.1 km]</v>
          </cell>
          <cell r="M111" t="str">
            <v>Untitled</v>
          </cell>
          <cell r="N111" t="str">
            <v>&lt;None&gt;</v>
          </cell>
          <cell r="P111" t="str">
            <v>Link261_1st</v>
          </cell>
        </row>
        <row r="112">
          <cell r="A112">
            <v>110</v>
          </cell>
          <cell r="B112" t="str">
            <v>2;95 CBD-4</v>
          </cell>
          <cell r="C112">
            <v>121</v>
          </cell>
          <cell r="D112" t="str">
            <v>CBD 4</v>
          </cell>
          <cell r="E112" t="str">
            <v>A: 23EHP-2x2-0.6HP NP TN; Upgradable to 4x2</v>
          </cell>
          <cell r="F112" t="str">
            <v>Harco Mangga Dua</v>
          </cell>
          <cell r="G112" t="str">
            <v>S06°08'11.1</v>
          </cell>
          <cell r="H112" t="str">
            <v>106°49'43.2</v>
          </cell>
          <cell r="I112" t="str">
            <v>Site-00050</v>
          </cell>
          <cell r="J112" t="str">
            <v>S06°08'22.4</v>
          </cell>
          <cell r="K112" t="str">
            <v>106°49'35.4</v>
          </cell>
          <cell r="L112" t="str">
            <v>0.4 km]</v>
          </cell>
          <cell r="M112" t="str">
            <v>Untitled</v>
          </cell>
          <cell r="N112" t="str">
            <v>&lt;None&gt;</v>
          </cell>
          <cell r="P112" t="str">
            <v>Link261_1st</v>
          </cell>
        </row>
        <row r="113">
          <cell r="A113">
            <v>111</v>
          </cell>
          <cell r="B113" t="str">
            <v>2;89 CBD-4</v>
          </cell>
          <cell r="C113">
            <v>122</v>
          </cell>
          <cell r="D113" t="str">
            <v>CBD 4</v>
          </cell>
          <cell r="E113" t="str">
            <v>A: 23EHP-2x2-0.6HP NP TN; Upgradable to 4x2</v>
          </cell>
          <cell r="F113" t="str">
            <v>Site-00044</v>
          </cell>
          <cell r="G113" t="str">
            <v>S06°08'11.3</v>
          </cell>
          <cell r="H113" t="str">
            <v>106°49'08.4</v>
          </cell>
          <cell r="I113" t="str">
            <v>Site-01549</v>
          </cell>
          <cell r="J113" t="str">
            <v>S06°07'54.0</v>
          </cell>
          <cell r="K113" t="str">
            <v>106°49'19.8</v>
          </cell>
          <cell r="L113" t="str">
            <v>0.6 km]</v>
          </cell>
          <cell r="M113" t="str">
            <v>Untitled</v>
          </cell>
          <cell r="N113" t="str">
            <v>&lt;None&gt;</v>
          </cell>
          <cell r="P113" t="str">
            <v>Link261_1st</v>
          </cell>
        </row>
        <row r="114">
          <cell r="A114">
            <v>112</v>
          </cell>
          <cell r="B114" t="str">
            <v>2;134-CBD4</v>
          </cell>
          <cell r="C114">
            <v>123</v>
          </cell>
          <cell r="D114" t="str">
            <v>CBD 4</v>
          </cell>
          <cell r="E114" t="str">
            <v>A: 23EHP-2x2-0.6HP NP TN; Upgradable to 4x2</v>
          </cell>
          <cell r="F114" t="str">
            <v>Site-00058</v>
          </cell>
          <cell r="G114" t="str">
            <v>S06°09'00.0</v>
          </cell>
          <cell r="H114" t="str">
            <v>106°49'02.5</v>
          </cell>
          <cell r="I114" t="str">
            <v>Site-00537</v>
          </cell>
          <cell r="J114" t="str">
            <v>S06°08'57.6</v>
          </cell>
          <cell r="K114" t="str">
            <v>106°48'46.1</v>
          </cell>
          <cell r="L114" t="str">
            <v>0.5 km]</v>
          </cell>
          <cell r="M114" t="str">
            <v>Untitled</v>
          </cell>
          <cell r="N114" t="str">
            <v>&lt;None&gt;</v>
          </cell>
          <cell r="P114" t="str">
            <v>Link261_1st</v>
          </cell>
        </row>
        <row r="115">
          <cell r="A115">
            <v>113</v>
          </cell>
          <cell r="B115" t="str">
            <v>2;96 CBD-4</v>
          </cell>
          <cell r="C115">
            <v>124</v>
          </cell>
          <cell r="D115" t="str">
            <v>CBD 4</v>
          </cell>
          <cell r="E115" t="str">
            <v>A: 23EHP-2x2-0.6HP NP TN; Upgradable to 4x2</v>
          </cell>
          <cell r="F115" t="str">
            <v>Site-00539</v>
          </cell>
          <cell r="G115" t="str">
            <v>S06°08'19.5</v>
          </cell>
          <cell r="H115" t="str">
            <v>106°50'00.4</v>
          </cell>
          <cell r="I115" t="str">
            <v>Site-00561</v>
          </cell>
          <cell r="J115" t="str">
            <v>S06°08'16.9</v>
          </cell>
          <cell r="K115" t="str">
            <v>106°49'47.9</v>
          </cell>
          <cell r="L115" t="str">
            <v>0.4 km]</v>
          </cell>
          <cell r="M115" t="str">
            <v>Untitled</v>
          </cell>
          <cell r="N115" t="str">
            <v>&lt;None&gt;</v>
          </cell>
          <cell r="P115" t="str">
            <v>Link261_1st</v>
          </cell>
        </row>
        <row r="116">
          <cell r="A116">
            <v>114</v>
          </cell>
          <cell r="B116" t="str">
            <v>2;136-CBD4</v>
          </cell>
          <cell r="C116">
            <v>125</v>
          </cell>
          <cell r="D116" t="str">
            <v>CBD 4</v>
          </cell>
          <cell r="E116" t="str">
            <v>A: 23EHP-2x2-0.6HP NP TN; Upgradable to 4x2</v>
          </cell>
          <cell r="F116" t="str">
            <v>Site-00541</v>
          </cell>
          <cell r="G116" t="str">
            <v>S06°08'49.0</v>
          </cell>
          <cell r="H116" t="str">
            <v>106°48'58.6</v>
          </cell>
          <cell r="I116" t="str">
            <v>Site-00052</v>
          </cell>
          <cell r="J116" t="str">
            <v>S06°08'36.8</v>
          </cell>
          <cell r="K116" t="str">
            <v>106°48'55.2</v>
          </cell>
          <cell r="L116" t="str">
            <v>0.4 km]</v>
          </cell>
          <cell r="M116" t="str">
            <v>Untitled</v>
          </cell>
          <cell r="N116" t="str">
            <v>&lt;None&gt;</v>
          </cell>
          <cell r="P116" t="str">
            <v>Link261_1st</v>
          </cell>
        </row>
        <row r="117">
          <cell r="A117">
            <v>115</v>
          </cell>
          <cell r="B117" t="str">
            <v>4;38 CBD-4</v>
          </cell>
          <cell r="C117">
            <v>126</v>
          </cell>
          <cell r="D117" t="str">
            <v>CBD 4</v>
          </cell>
          <cell r="E117" t="str">
            <v>G: 23EHP-4x2-0.6HP NP TN; Upgradable to 8x2</v>
          </cell>
          <cell r="F117" t="str">
            <v>Site-00043</v>
          </cell>
          <cell r="G117" t="str">
            <v>S06°08'08.1</v>
          </cell>
          <cell r="H117" t="str">
            <v>106°49'38.7</v>
          </cell>
          <cell r="I117" t="str">
            <v>Site-00432</v>
          </cell>
          <cell r="J117" t="str">
            <v>S06°08'09.7</v>
          </cell>
          <cell r="K117" t="str">
            <v>106°49'24.0</v>
          </cell>
          <cell r="L117" t="str">
            <v>0.5 km]</v>
          </cell>
          <cell r="M117" t="str">
            <v>Untitled</v>
          </cell>
          <cell r="N117" t="str">
            <v>&lt;None&gt;</v>
          </cell>
          <cell r="P117" t="str">
            <v>Link261_1st</v>
          </cell>
        </row>
        <row r="118">
          <cell r="A118">
            <v>116</v>
          </cell>
          <cell r="B118" t="str">
            <v>4;37 CBD-4</v>
          </cell>
          <cell r="C118">
            <v>127</v>
          </cell>
          <cell r="D118" t="str">
            <v>CBD 4</v>
          </cell>
          <cell r="E118" t="str">
            <v>G: 23EHP-4x2-0.6HP NP TN; Upgradable to 8x2</v>
          </cell>
          <cell r="F118" t="str">
            <v>Site-00049</v>
          </cell>
          <cell r="G118" t="str">
            <v>S06°08'03.6</v>
          </cell>
          <cell r="H118" t="str">
            <v>106°49'56.7</v>
          </cell>
          <cell r="I118" t="str">
            <v>Site-00043</v>
          </cell>
          <cell r="J118" t="str">
            <v>S06°08'08.1</v>
          </cell>
          <cell r="K118" t="str">
            <v>106°49'38.7</v>
          </cell>
          <cell r="L118" t="str">
            <v>0.6 km]</v>
          </cell>
          <cell r="M118" t="str">
            <v>Untitled</v>
          </cell>
          <cell r="N118" t="str">
            <v>&lt;None&gt;</v>
          </cell>
          <cell r="P118" t="str">
            <v>Link261_1st</v>
          </cell>
        </row>
        <row r="119">
          <cell r="A119">
            <v>117</v>
          </cell>
          <cell r="B119" t="str">
            <v>4;39 CBD-4</v>
          </cell>
          <cell r="C119">
            <v>128</v>
          </cell>
          <cell r="D119" t="str">
            <v>CBD 4</v>
          </cell>
          <cell r="E119" t="str">
            <v>G: 23EHP-4x2-0.6HP NP TN; Upgradable to 8x2</v>
          </cell>
          <cell r="F119" t="str">
            <v>Site-00050</v>
          </cell>
          <cell r="G119" t="str">
            <v>S06°08'22.4</v>
          </cell>
          <cell r="H119" t="str">
            <v>106°49'35.4</v>
          </cell>
          <cell r="I119" t="str">
            <v>Site-00561</v>
          </cell>
          <cell r="J119" t="str">
            <v>S06°08'16.9</v>
          </cell>
          <cell r="K119" t="str">
            <v>106°49'47.9</v>
          </cell>
          <cell r="L119" t="str">
            <v>0.4 km]</v>
          </cell>
          <cell r="M119" t="str">
            <v>Untitled</v>
          </cell>
          <cell r="N119" t="str">
            <v>&lt;None&gt;</v>
          </cell>
          <cell r="P119" t="str">
            <v>Link261_1st</v>
          </cell>
        </row>
        <row r="120">
          <cell r="A120">
            <v>118</v>
          </cell>
          <cell r="B120" t="str">
            <v>4;55-CBD4</v>
          </cell>
          <cell r="C120">
            <v>129</v>
          </cell>
          <cell r="D120" t="str">
            <v>CBD 4</v>
          </cell>
          <cell r="E120" t="str">
            <v>G: 23EHP-4x2-0.6HP NP TN; Upgradable to 8x2</v>
          </cell>
          <cell r="F120" t="str">
            <v>Site-00052</v>
          </cell>
          <cell r="G120" t="str">
            <v>S06°08'36.8</v>
          </cell>
          <cell r="H120" t="str">
            <v>106°48'55.2</v>
          </cell>
          <cell r="I120" t="str">
            <v>Site-00045</v>
          </cell>
          <cell r="J120" t="str">
            <v>S06°08'19.5</v>
          </cell>
          <cell r="K120" t="str">
            <v>106°48'51.5</v>
          </cell>
          <cell r="L120" t="str">
            <v>0.5 km]</v>
          </cell>
          <cell r="M120" t="str">
            <v>Untitled</v>
          </cell>
          <cell r="N120" t="str">
            <v>&lt;None&gt;</v>
          </cell>
          <cell r="P120" t="str">
            <v>Link261_1st</v>
          </cell>
        </row>
        <row r="121">
          <cell r="A121">
            <v>119</v>
          </cell>
          <cell r="B121" t="str">
            <v>4;41 CBD-4</v>
          </cell>
          <cell r="C121">
            <v>130</v>
          </cell>
          <cell r="D121" t="str">
            <v>CBD 4</v>
          </cell>
          <cell r="E121" t="str">
            <v>G: 23EHP-4x2-0.6HP NP TN; Upgradable to 8x2</v>
          </cell>
          <cell r="F121" t="str">
            <v>Site-00540</v>
          </cell>
          <cell r="G121" t="str">
            <v>S06°08'38.0</v>
          </cell>
          <cell r="H121" t="str">
            <v>106°49'26.8</v>
          </cell>
          <cell r="I121" t="str">
            <v>Dusit Mangga Dua</v>
          </cell>
          <cell r="J121" t="str">
            <v>S06°08'13.7</v>
          </cell>
          <cell r="K121" t="str">
            <v>106°49'29.2</v>
          </cell>
          <cell r="L121" t="str">
            <v>0.8 km]</v>
          </cell>
          <cell r="M121" t="str">
            <v>Untitled</v>
          </cell>
          <cell r="N121" t="str">
            <v>&lt;None&gt;</v>
          </cell>
          <cell r="P121" t="str">
            <v>Link261_1st</v>
          </cell>
        </row>
        <row r="122">
          <cell r="A122">
            <v>120</v>
          </cell>
          <cell r="B122" t="str">
            <v>4;42 CBD-4</v>
          </cell>
          <cell r="C122">
            <v>131</v>
          </cell>
          <cell r="D122" t="str">
            <v>CBD 4</v>
          </cell>
          <cell r="E122" t="str">
            <v>G: 23EHP-4x2-0.6HP NP TN; Upgradable to 8x2</v>
          </cell>
          <cell r="F122" t="str">
            <v>Site-00540</v>
          </cell>
          <cell r="G122" t="str">
            <v>S06°08'38.0</v>
          </cell>
          <cell r="H122" t="str">
            <v>106°49'26.8</v>
          </cell>
          <cell r="I122" t="str">
            <v>Mangga Dua Mall</v>
          </cell>
          <cell r="J122" t="str">
            <v>S06°08'14.1</v>
          </cell>
          <cell r="K122" t="str">
            <v>106°49'25.3</v>
          </cell>
          <cell r="L122" t="str">
            <v>0.7 km]</v>
          </cell>
          <cell r="M122" t="str">
            <v>Untitled</v>
          </cell>
          <cell r="N122" t="str">
            <v>&lt;None&gt;</v>
          </cell>
          <cell r="P122" t="str">
            <v>Link261_1st</v>
          </cell>
        </row>
        <row r="123">
          <cell r="A123">
            <v>121</v>
          </cell>
          <cell r="B123" t="str">
            <v>6;19 CBD-4</v>
          </cell>
          <cell r="C123">
            <v>132</v>
          </cell>
          <cell r="D123" t="str">
            <v>CBD 4</v>
          </cell>
          <cell r="E123" t="str">
            <v>L: 15EHP-8x2-0.6HP HS TN; Upgradable to 16x2</v>
          </cell>
          <cell r="F123" t="str">
            <v>Site-00056</v>
          </cell>
          <cell r="G123" t="str">
            <v>S06°08'37.1</v>
          </cell>
          <cell r="H123" t="str">
            <v>106°50'03.3</v>
          </cell>
          <cell r="I123" t="str">
            <v>Site-00559</v>
          </cell>
          <cell r="J123" t="str">
            <v>S06°08'35.4</v>
          </cell>
          <cell r="K123" t="str">
            <v>106°49'45.0</v>
          </cell>
          <cell r="L123" t="str">
            <v>0.6 km]</v>
          </cell>
          <cell r="M123" t="str">
            <v>Untitled</v>
          </cell>
          <cell r="N123" t="str">
            <v>&lt;None&gt;</v>
          </cell>
          <cell r="P123" t="str">
            <v>Link261_1st</v>
          </cell>
        </row>
        <row r="124">
          <cell r="A124">
            <v>122</v>
          </cell>
          <cell r="B124" t="str">
            <v>10;19 CDB-4</v>
          </cell>
          <cell r="C124">
            <v>133</v>
          </cell>
          <cell r="D124" t="str">
            <v>CBD 4</v>
          </cell>
          <cell r="E124" t="str">
            <v>O: 23EHP-16x2-0.6HP HS TN</v>
          </cell>
          <cell r="F124" t="str">
            <v>Site-00043</v>
          </cell>
          <cell r="G124" t="str">
            <v>S06°08'08.1</v>
          </cell>
          <cell r="H124" t="str">
            <v>106°49'38.7</v>
          </cell>
          <cell r="I124" t="str">
            <v>Site-01297 (non-261)</v>
          </cell>
          <cell r="J124" t="str">
            <v>S06°07'29.8</v>
          </cell>
          <cell r="K124" t="str">
            <v>106°49'43.8</v>
          </cell>
          <cell r="L124" t="str">
            <v>1.2 km]</v>
          </cell>
          <cell r="M124" t="str">
            <v>Untitled</v>
          </cell>
          <cell r="N124" t="str">
            <v>&lt;None&gt;</v>
          </cell>
          <cell r="P124" t="str">
            <v>Link261_1st</v>
          </cell>
        </row>
        <row r="125">
          <cell r="A125">
            <v>123</v>
          </cell>
          <cell r="B125" t="str">
            <v>10;28-CBD4</v>
          </cell>
          <cell r="C125">
            <v>134</v>
          </cell>
          <cell r="D125" t="str">
            <v>CBD 4</v>
          </cell>
          <cell r="E125" t="str">
            <v>O: 23EHP-16x2-0.6HP HS TN</v>
          </cell>
          <cell r="F125" t="str">
            <v>Site-00052</v>
          </cell>
          <cell r="G125" t="str">
            <v>S06°08'36.8</v>
          </cell>
          <cell r="H125" t="str">
            <v>106°48'55.2</v>
          </cell>
          <cell r="I125" t="str">
            <v>Site-00538</v>
          </cell>
          <cell r="J125" t="str">
            <v>S06°08'40.5</v>
          </cell>
          <cell r="K125" t="str">
            <v>106°48'39.6</v>
          </cell>
          <cell r="L125" t="str">
            <v>0.5 km]</v>
          </cell>
          <cell r="M125" t="str">
            <v>Untitled</v>
          </cell>
          <cell r="N125" t="str">
            <v>&lt;None&gt;</v>
          </cell>
          <cell r="P125" t="str">
            <v>Link261_1st</v>
          </cell>
        </row>
        <row r="126">
          <cell r="A126">
            <v>124</v>
          </cell>
          <cell r="B126" t="str">
            <v>10;20 CBD-4</v>
          </cell>
          <cell r="C126">
            <v>135</v>
          </cell>
          <cell r="D126" t="str">
            <v>CBD 4</v>
          </cell>
          <cell r="E126" t="str">
            <v>O: 23EHP-16x2-0.6HP HS TN</v>
          </cell>
          <cell r="F126" t="str">
            <v>Site-00561</v>
          </cell>
          <cell r="G126" t="str">
            <v>S06°08'16.9</v>
          </cell>
          <cell r="H126" t="str">
            <v>106°49'47.9</v>
          </cell>
          <cell r="I126" t="str">
            <v>Site-00559</v>
          </cell>
          <cell r="J126" t="str">
            <v>S06°08'35.4</v>
          </cell>
          <cell r="K126" t="str">
            <v>106°49'45.0</v>
          </cell>
          <cell r="L126" t="str">
            <v>0.6 km]</v>
          </cell>
          <cell r="M126" t="str">
            <v>Untitled</v>
          </cell>
          <cell r="N126" t="str">
            <v>&lt;None&gt;</v>
          </cell>
          <cell r="P126" t="str">
            <v>Link261_1st</v>
          </cell>
        </row>
        <row r="127">
          <cell r="A127">
            <v>125</v>
          </cell>
          <cell r="B127" t="str">
            <v>63;37 CBD4 DU-1 Urb-12</v>
          </cell>
          <cell r="C127">
            <v>136</v>
          </cell>
          <cell r="D127" t="str">
            <v>CBD 4</v>
          </cell>
          <cell r="E127" t="str">
            <v xml:space="preserve">S: 13EHC-63x2-1.2HP NP ; Ant Dual Polarized  </v>
          </cell>
          <cell r="F127" t="str">
            <v>Site-00427</v>
          </cell>
          <cell r="G127" t="str">
            <v>S06°08'07.7</v>
          </cell>
          <cell r="H127" t="str">
            <v>106°48'21.5</v>
          </cell>
          <cell r="I127" t="str">
            <v>Pluit Mega Mall B11</v>
          </cell>
          <cell r="J127" t="str">
            <v>S06°06'58.7</v>
          </cell>
          <cell r="K127" t="str">
            <v>106°47'19.7</v>
          </cell>
          <cell r="L127" t="str">
            <v>2.8 km]</v>
          </cell>
          <cell r="M127" t="str">
            <v>Untitled</v>
          </cell>
          <cell r="N127" t="str">
            <v>&lt;None&gt;</v>
          </cell>
          <cell r="P127" t="str">
            <v>Link261_1st</v>
          </cell>
        </row>
        <row r="128">
          <cell r="A128">
            <v>126</v>
          </cell>
          <cell r="B128" t="str">
            <v>63;43 CBD4 DU-1 Urb-12</v>
          </cell>
          <cell r="C128">
            <v>137</v>
          </cell>
          <cell r="D128" t="str">
            <v>CBD 4</v>
          </cell>
          <cell r="E128" t="str">
            <v xml:space="preserve">S: 13EHC-63x2-1.2HP NP ; Ant Dual Polarized  </v>
          </cell>
          <cell r="F128" t="str">
            <v>Site-00471 (non-261)</v>
          </cell>
          <cell r="G128" t="str">
            <v>S06°06'31.4</v>
          </cell>
          <cell r="H128" t="str">
            <v>106°48'14.1</v>
          </cell>
          <cell r="I128" t="str">
            <v>Pluit Mega Mall B11</v>
          </cell>
          <cell r="J128" t="str">
            <v>S06°06'58.7</v>
          </cell>
          <cell r="K128" t="str">
            <v>106°47'19.7</v>
          </cell>
          <cell r="L128" t="str">
            <v>1.9 km]</v>
          </cell>
          <cell r="M128" t="str">
            <v>Untitled</v>
          </cell>
          <cell r="N128" t="str">
            <v>&lt;None&gt;</v>
          </cell>
          <cell r="P128" t="str">
            <v>Link261_1st</v>
          </cell>
        </row>
        <row r="129">
          <cell r="A129">
            <v>127</v>
          </cell>
          <cell r="B129" t="str">
            <v>63;36 CBD4 DU-1 Urb-12</v>
          </cell>
          <cell r="C129">
            <v>138</v>
          </cell>
          <cell r="D129" t="str">
            <v>CBD 4</v>
          </cell>
          <cell r="E129" t="str">
            <v xml:space="preserve">S: 13EHC-63x2-1.2HP NP ; Ant Dual Polarized  </v>
          </cell>
          <cell r="F129" t="str">
            <v>Site-01297 (non-261)</v>
          </cell>
          <cell r="G129" t="str">
            <v>S06°07'29.8</v>
          </cell>
          <cell r="H129" t="str">
            <v>106°49'43.8</v>
          </cell>
          <cell r="I129" t="str">
            <v>Site-00427</v>
          </cell>
          <cell r="J129" t="str">
            <v>S06°08'07.7</v>
          </cell>
          <cell r="K129" t="str">
            <v>106°48'21.5</v>
          </cell>
          <cell r="L129" t="str">
            <v>2.8 km]</v>
          </cell>
          <cell r="M129" t="str">
            <v>Untitled</v>
          </cell>
          <cell r="N129" t="str">
            <v>&lt;None&gt;</v>
          </cell>
          <cell r="P129" t="str">
            <v>Link261_1st</v>
          </cell>
        </row>
        <row r="130">
          <cell r="A130">
            <v>128</v>
          </cell>
          <cell r="B130" t="str">
            <v>63;42 CBD4 DU-1 Urb-12</v>
          </cell>
          <cell r="C130">
            <v>139</v>
          </cell>
          <cell r="D130" t="str">
            <v>CBD 4</v>
          </cell>
          <cell r="E130" t="str">
            <v xml:space="preserve">T: 7EHC-63x2-0.6HP NP; Ant Dual Polarized </v>
          </cell>
          <cell r="F130" t="str">
            <v>Site-01297 (non-261)</v>
          </cell>
          <cell r="G130" t="str">
            <v>S06°07'29.8</v>
          </cell>
          <cell r="H130" t="str">
            <v>106°49'43.8</v>
          </cell>
          <cell r="I130" t="str">
            <v>Site-00471 (non-261)</v>
          </cell>
          <cell r="J130" t="str">
            <v>S06°06'31.4</v>
          </cell>
          <cell r="K130" t="str">
            <v>106°48'14.1</v>
          </cell>
          <cell r="L130" t="str">
            <v>3.3 km]</v>
          </cell>
          <cell r="M130" t="str">
            <v>Untitled</v>
          </cell>
          <cell r="N130" t="str">
            <v>&lt;None&gt;</v>
          </cell>
          <cell r="P130" t="str">
            <v>Link261_1st</v>
          </cell>
        </row>
        <row r="131">
          <cell r="A131">
            <v>129</v>
          </cell>
          <cell r="C131">
            <v>140</v>
          </cell>
          <cell r="D131" t="str">
            <v>CBD 4</v>
          </cell>
          <cell r="E131" t="str">
            <v>J: 7EHP-4x2-0.6HP NP TN; Upgradable to 8x2</v>
          </cell>
          <cell r="F131" t="str">
            <v>Spare</v>
          </cell>
          <cell r="O131" t="str">
            <v>Spare</v>
          </cell>
          <cell r="P131" t="str">
            <v>Link261_1st</v>
          </cell>
        </row>
        <row r="132">
          <cell r="A132">
            <v>130</v>
          </cell>
          <cell r="C132">
            <v>141</v>
          </cell>
          <cell r="D132" t="str">
            <v>CBD 4</v>
          </cell>
          <cell r="E132" t="str">
            <v>J: 7EHP-4x2-0.6HP NP TN; Upgradable to 8x2</v>
          </cell>
          <cell r="F132" t="str">
            <v>Spare</v>
          </cell>
          <cell r="O132" t="str">
            <v>Spare</v>
          </cell>
          <cell r="P132" t="str">
            <v>Link261_1st</v>
          </cell>
        </row>
        <row r="133">
          <cell r="A133">
            <v>131</v>
          </cell>
          <cell r="C133">
            <v>142</v>
          </cell>
          <cell r="D133" t="str">
            <v>CBD 4</v>
          </cell>
          <cell r="E133" t="str">
            <v>K: 7EHP-4x2-1.2HP NP TN; Upgradable to 8x2</v>
          </cell>
          <cell r="F133" t="str">
            <v>Spare</v>
          </cell>
          <cell r="O133" t="str">
            <v>Spare</v>
          </cell>
          <cell r="P133" t="str">
            <v>Link261_1st</v>
          </cell>
        </row>
        <row r="134">
          <cell r="A134">
            <v>132</v>
          </cell>
          <cell r="C134">
            <v>143</v>
          </cell>
          <cell r="D134" t="str">
            <v>CBD 4</v>
          </cell>
          <cell r="E134" t="str">
            <v>K: 7EHP-4x2-1.2HP NP TN; Upgradable to 8x2</v>
          </cell>
          <cell r="F134" t="str">
            <v>Spare</v>
          </cell>
          <cell r="O134" t="str">
            <v>Spare</v>
          </cell>
          <cell r="P134" t="str">
            <v>Link261_1st</v>
          </cell>
        </row>
        <row r="135">
          <cell r="A135">
            <v>133</v>
          </cell>
          <cell r="C135">
            <v>144</v>
          </cell>
          <cell r="D135" t="str">
            <v>CBD 4</v>
          </cell>
          <cell r="E135" t="str">
            <v>N: 7EHP-8x2-0.6HP HS TN; Upgradable to 16x2</v>
          </cell>
          <cell r="F135" t="str">
            <v>Spare</v>
          </cell>
          <cell r="O135" t="str">
            <v>Spare</v>
          </cell>
          <cell r="P135" t="str">
            <v>Link261_1st</v>
          </cell>
        </row>
        <row r="136">
          <cell r="A136">
            <v>134</v>
          </cell>
          <cell r="C136">
            <v>145</v>
          </cell>
          <cell r="D136" t="str">
            <v>CBD 4</v>
          </cell>
          <cell r="E136" t="str">
            <v>N: 7EHP-8x2-0.6HP HS TN; Upgradable to 16x2</v>
          </cell>
          <cell r="F136" t="str">
            <v>Spare</v>
          </cell>
          <cell r="O136" t="str">
            <v>Spare</v>
          </cell>
          <cell r="P136" t="str">
            <v>Link261_1st</v>
          </cell>
        </row>
        <row r="137">
          <cell r="A137">
            <v>135</v>
          </cell>
          <cell r="C137">
            <v>146</v>
          </cell>
          <cell r="D137" t="str">
            <v>CBD 4</v>
          </cell>
          <cell r="E137" t="str">
            <v>N: 7EHP-8x2-0.6HP HS TN; Upgradable to 16x2</v>
          </cell>
          <cell r="F137" t="str">
            <v>Spare</v>
          </cell>
          <cell r="O137" t="str">
            <v>Spare</v>
          </cell>
          <cell r="P137" t="str">
            <v>Link261_1st</v>
          </cell>
        </row>
        <row r="138">
          <cell r="A138">
            <v>136</v>
          </cell>
          <cell r="C138">
            <v>147</v>
          </cell>
          <cell r="D138" t="str">
            <v>CBD 4</v>
          </cell>
          <cell r="E138" t="str">
            <v>N: 7EHP-8x2-0.6HP HS TN; Upgradable to 16x2</v>
          </cell>
          <cell r="F138" t="str">
            <v>Spare</v>
          </cell>
          <cell r="O138" t="str">
            <v>Spare</v>
          </cell>
          <cell r="P138" t="str">
            <v>Link261_1st</v>
          </cell>
        </row>
        <row r="139">
          <cell r="A139">
            <v>137</v>
          </cell>
          <cell r="B139" t="str">
            <v>2;137-CBD4</v>
          </cell>
          <cell r="C139">
            <v>132</v>
          </cell>
          <cell r="D139" t="str">
            <v>CBD 4</v>
          </cell>
          <cell r="E139" t="str">
            <v>A: 23EHP-2x2-0.6HP NP TN; Upgradable to 4x2</v>
          </cell>
          <cell r="F139" t="str">
            <v>Glodok Plaza</v>
          </cell>
          <cell r="G139" t="str">
            <v>S06°08'31.8</v>
          </cell>
          <cell r="H139" t="str">
            <v>106°48'59.6</v>
          </cell>
          <cell r="I139" t="str">
            <v>Site-00045</v>
          </cell>
          <cell r="J139" t="str">
            <v>S06°08'19.5</v>
          </cell>
          <cell r="K139" t="str">
            <v>106°48'51.5</v>
          </cell>
          <cell r="L139" t="str">
            <v>0.5 km]</v>
          </cell>
          <cell r="M139" t="str">
            <v>Untitled</v>
          </cell>
          <cell r="N139" t="str">
            <v>&lt;None&gt;</v>
          </cell>
          <cell r="P139" t="str">
            <v>Link300</v>
          </cell>
        </row>
        <row r="140">
          <cell r="A140">
            <v>138</v>
          </cell>
          <cell r="B140" t="str">
            <v>2;46-CBD4</v>
          </cell>
          <cell r="C140">
            <v>133</v>
          </cell>
          <cell r="D140" t="str">
            <v>CBD 4</v>
          </cell>
          <cell r="E140" t="str">
            <v>A: 23EHP-2x2-0.6HP NP TN; Upgradable to 4x2</v>
          </cell>
          <cell r="F140" t="str">
            <v>Harco Glodok</v>
          </cell>
          <cell r="G140" t="str">
            <v>S06°08'33.6</v>
          </cell>
          <cell r="H140" t="str">
            <v>106°48'55.6</v>
          </cell>
          <cell r="I140" t="str">
            <v>Pasar Glodok</v>
          </cell>
          <cell r="J140" t="str">
            <v>S06°08'35.0</v>
          </cell>
          <cell r="K140" t="str">
            <v>106°48'51.9</v>
          </cell>
          <cell r="L140" t="str">
            <v>0.1 km]</v>
          </cell>
          <cell r="M140" t="str">
            <v>Untitled</v>
          </cell>
          <cell r="N140" t="str">
            <v>&lt;None&gt;</v>
          </cell>
          <cell r="P140" t="str">
            <v>Link300</v>
          </cell>
        </row>
        <row r="141">
          <cell r="A141">
            <v>139</v>
          </cell>
          <cell r="B141" t="str">
            <v>4;54-CDB4</v>
          </cell>
          <cell r="C141">
            <v>137</v>
          </cell>
          <cell r="D141" t="str">
            <v>CBD 4</v>
          </cell>
          <cell r="E141" t="str">
            <v>G: 23EHP-4x2-0.6HP NP TN; Upgradable to 8x2</v>
          </cell>
          <cell r="F141" t="str">
            <v>Harco Glodok</v>
          </cell>
          <cell r="G141" t="str">
            <v>S06°08'33.6</v>
          </cell>
          <cell r="H141" t="str">
            <v>106°48'55.6</v>
          </cell>
          <cell r="I141" t="str">
            <v>Site-00052</v>
          </cell>
          <cell r="J141" t="str">
            <v>S06°08'36.8</v>
          </cell>
          <cell r="K141" t="str">
            <v>106°48'55.2</v>
          </cell>
          <cell r="L141" t="str">
            <v>0.1 km]</v>
          </cell>
          <cell r="M141" t="str">
            <v>Untitled</v>
          </cell>
          <cell r="N141" t="str">
            <v>&lt;None&gt;</v>
          </cell>
          <cell r="P141" t="str">
            <v>Link300</v>
          </cell>
        </row>
        <row r="142">
          <cell r="A142">
            <v>140</v>
          </cell>
          <cell r="B142" t="str">
            <v>2;92 CBD-4</v>
          </cell>
          <cell r="C142">
            <v>128</v>
          </cell>
          <cell r="D142" t="str">
            <v>CBD 4</v>
          </cell>
          <cell r="E142" t="str">
            <v>A: 23EHP-2x2-0.6HP NP TN; Upgradable to 4x2</v>
          </cell>
          <cell r="F142" t="str">
            <v>Pasar Pagi Mangga Dua</v>
          </cell>
          <cell r="G142" t="str">
            <v>S06°08'10.5</v>
          </cell>
          <cell r="H142" t="str">
            <v>106°49'21.3</v>
          </cell>
          <cell r="I142" t="str">
            <v>Site-00432</v>
          </cell>
          <cell r="J142" t="str">
            <v>S06°08'09.7</v>
          </cell>
          <cell r="K142" t="str">
            <v>106°49'24.0</v>
          </cell>
          <cell r="L142" t="str">
            <v>0.1 km]</v>
          </cell>
          <cell r="M142" t="str">
            <v>Untitled</v>
          </cell>
          <cell r="N142" t="str">
            <v>&lt;None&gt;</v>
          </cell>
          <cell r="P142" t="str">
            <v>Link300</v>
          </cell>
        </row>
        <row r="143">
          <cell r="A143">
            <v>141</v>
          </cell>
          <cell r="B143" t="str">
            <v>2;102 CBD-4</v>
          </cell>
          <cell r="C143">
            <v>125</v>
          </cell>
          <cell r="D143" t="str">
            <v>CBD 4</v>
          </cell>
          <cell r="E143" t="str">
            <v>A: 23EHP-2x2-0.6HP NP TN; Upgradable to 4x2</v>
          </cell>
          <cell r="F143" t="str">
            <v>Mangga Dua Mall</v>
          </cell>
          <cell r="G143" t="str">
            <v>S06°08'14.1</v>
          </cell>
          <cell r="H143" t="str">
            <v>106°49'25.3</v>
          </cell>
          <cell r="I143" t="str">
            <v>Hotel Ibis Mangga Dua</v>
          </cell>
          <cell r="J143" t="str">
            <v>S06°08'16.0</v>
          </cell>
          <cell r="K143" t="str">
            <v>106°49'22.9</v>
          </cell>
          <cell r="L143" t="str">
            <v>0.1 km]</v>
          </cell>
          <cell r="M143" t="str">
            <v>Untitled</v>
          </cell>
          <cell r="N143" t="str">
            <v>&lt;None&gt;</v>
          </cell>
          <cell r="P143" t="str">
            <v>Link300</v>
          </cell>
        </row>
        <row r="144">
          <cell r="A144">
            <v>142</v>
          </cell>
          <cell r="B144" t="str">
            <v>2;91 CBD-4</v>
          </cell>
          <cell r="C144">
            <v>127</v>
          </cell>
          <cell r="D144" t="str">
            <v>CBD 4</v>
          </cell>
          <cell r="E144" t="str">
            <v>A: 23EHP-2x2-0.6HP NP TN; Upgradable to 4x2</v>
          </cell>
          <cell r="F144" t="str">
            <v>Site-00049</v>
          </cell>
          <cell r="G144" t="str">
            <v>S06°08'03.6</v>
          </cell>
          <cell r="H144" t="str">
            <v>106°49'56.7</v>
          </cell>
          <cell r="I144" t="str">
            <v>WTC Mangga Dua</v>
          </cell>
          <cell r="J144" t="str">
            <v>S06°08'03.8</v>
          </cell>
          <cell r="K144" t="str">
            <v>106°49'52.5</v>
          </cell>
          <cell r="L144" t="str">
            <v>0.1 km]</v>
          </cell>
          <cell r="M144" t="str">
            <v>Untitled</v>
          </cell>
          <cell r="N144" t="str">
            <v>&lt;None&gt;</v>
          </cell>
          <cell r="P144" t="str">
            <v>Link300</v>
          </cell>
        </row>
        <row r="145">
          <cell r="A145">
            <v>143</v>
          </cell>
          <cell r="B145" t="str">
            <v>2;94 CBD-4</v>
          </cell>
          <cell r="C145">
            <v>129</v>
          </cell>
          <cell r="D145" t="str">
            <v>CBD 4</v>
          </cell>
          <cell r="E145" t="str">
            <v>A: 23EHP-2x2-0.6HP NP TN; Upgradable to 4x2</v>
          </cell>
          <cell r="F145" t="str">
            <v>H Novotel Mangga Dua (non-261)</v>
          </cell>
          <cell r="G145" t="str">
            <v>S06°08'13.1</v>
          </cell>
          <cell r="H145" t="str">
            <v>106°49'53.7</v>
          </cell>
          <cell r="I145" t="str">
            <v>Mangga Dua Square</v>
          </cell>
          <cell r="J145" t="str">
            <v>S06°08'10.7</v>
          </cell>
          <cell r="K145" t="str">
            <v>106°49'53.3</v>
          </cell>
          <cell r="L145" t="str">
            <v>0.1 km]</v>
          </cell>
          <cell r="M145" t="str">
            <v>Untitled</v>
          </cell>
          <cell r="N145" t="str">
            <v>&lt;None&gt;</v>
          </cell>
          <cell r="P145" t="str">
            <v>Link300</v>
          </cell>
        </row>
        <row r="146">
          <cell r="A146">
            <v>144</v>
          </cell>
          <cell r="B146" t="str">
            <v>4;40 CBD-4</v>
          </cell>
          <cell r="C146">
            <v>134</v>
          </cell>
          <cell r="D146" t="str">
            <v>CBD 4</v>
          </cell>
          <cell r="E146" t="str">
            <v>G: 23EHP-4x2-0.6HP NP TN; Upgradable to 8x2</v>
          </cell>
          <cell r="F146" t="str">
            <v>H Novotel Mangga Dua (non-261)</v>
          </cell>
          <cell r="G146" t="str">
            <v>S06°08'13.1</v>
          </cell>
          <cell r="H146" t="str">
            <v>106°49'53.7</v>
          </cell>
          <cell r="I146" t="str">
            <v>Site-00561</v>
          </cell>
          <cell r="J146" t="str">
            <v>S06°08'16.9</v>
          </cell>
          <cell r="K146" t="str">
            <v>106°49'47.9</v>
          </cell>
          <cell r="L146" t="str">
            <v>0.2 km]</v>
          </cell>
          <cell r="M146" t="str">
            <v>Untitled</v>
          </cell>
          <cell r="N146" t="str">
            <v>&lt;None&gt;</v>
          </cell>
          <cell r="P146" t="str">
            <v>Link300</v>
          </cell>
        </row>
        <row r="147">
          <cell r="A147">
            <v>145</v>
          </cell>
          <cell r="B147" t="str">
            <v>2;97 CBD-4</v>
          </cell>
          <cell r="C147">
            <v>131</v>
          </cell>
          <cell r="D147" t="str">
            <v>CBD 4</v>
          </cell>
          <cell r="E147" t="str">
            <v>A: 23EHP-2x2-0.6HP NP TN; Upgradable to 4x2</v>
          </cell>
          <cell r="F147" t="str">
            <v>Hotel Sheraton Gunung Sahari</v>
          </cell>
          <cell r="G147" t="str">
            <v>S06°08'47.5</v>
          </cell>
          <cell r="H147" t="str">
            <v>106°50'04.3</v>
          </cell>
          <cell r="I147" t="str">
            <v>Site-00056</v>
          </cell>
          <cell r="J147" t="str">
            <v>S06°08'37.1</v>
          </cell>
          <cell r="K147" t="str">
            <v>106°50'03.3</v>
          </cell>
          <cell r="L147" t="str">
            <v>0.3 km]</v>
          </cell>
          <cell r="M147" t="str">
            <v>Untitled</v>
          </cell>
          <cell r="N147" t="str">
            <v>&lt;None&gt;</v>
          </cell>
          <cell r="P147" t="str">
            <v>Link300</v>
          </cell>
        </row>
        <row r="148">
          <cell r="A148">
            <v>146</v>
          </cell>
          <cell r="B148" t="str">
            <v>2;123-DU1</v>
          </cell>
          <cell r="C148">
            <v>148</v>
          </cell>
          <cell r="D148" t="str">
            <v>DU 1</v>
          </cell>
          <cell r="E148" t="str">
            <v>A: 23EHP-2x2-0.6HP NP TN; Upgradable to 4x2</v>
          </cell>
          <cell r="F148" t="str">
            <v>Gajah Mada Plaza</v>
          </cell>
          <cell r="G148" t="str">
            <v>S06°09'39.3</v>
          </cell>
          <cell r="H148" t="str">
            <v>106°49'06.5</v>
          </cell>
          <cell r="I148" t="str">
            <v>Site-00568</v>
          </cell>
          <cell r="J148" t="str">
            <v>S06°09'45.8</v>
          </cell>
          <cell r="K148" t="str">
            <v>106°48'42.6</v>
          </cell>
          <cell r="L148" t="str">
            <v>0.8 km]</v>
          </cell>
          <cell r="M148" t="str">
            <v>Untitled</v>
          </cell>
          <cell r="N148" t="str">
            <v>&lt;None&gt;</v>
          </cell>
          <cell r="P148" t="str">
            <v>Link261_1st</v>
          </cell>
        </row>
        <row r="149">
          <cell r="A149">
            <v>147</v>
          </cell>
          <cell r="B149" t="str">
            <v>2;84-DU1</v>
          </cell>
          <cell r="C149">
            <v>149</v>
          </cell>
          <cell r="D149" t="str">
            <v>DU 1</v>
          </cell>
          <cell r="E149" t="str">
            <v>A: 23EHP-2x2-0.6HP NP TN; Upgradable to 4x2</v>
          </cell>
          <cell r="F149" t="str">
            <v>Site-00037</v>
          </cell>
          <cell r="G149" t="str">
            <v>S06°08'09.1</v>
          </cell>
          <cell r="H149" t="str">
            <v>106°48'03.7</v>
          </cell>
          <cell r="I149" t="str">
            <v>Site-00536</v>
          </cell>
          <cell r="J149" t="str">
            <v>S06°08'22.2</v>
          </cell>
          <cell r="K149" t="str">
            <v>106°47'48.8</v>
          </cell>
          <cell r="L149" t="str">
            <v>0.6 km]</v>
          </cell>
          <cell r="M149" t="str">
            <v>Untitled</v>
          </cell>
          <cell r="N149" t="str">
            <v>&lt;None&gt;</v>
          </cell>
          <cell r="P149" t="str">
            <v>Link261_1st</v>
          </cell>
        </row>
        <row r="150">
          <cell r="A150">
            <v>148</v>
          </cell>
          <cell r="B150" t="str">
            <v>2;85-DU1</v>
          </cell>
          <cell r="C150">
            <v>150</v>
          </cell>
          <cell r="D150" t="str">
            <v>DU 1</v>
          </cell>
          <cell r="E150" t="str">
            <v>A: 23EHP-2x2-0.6HP NP TN; Upgradable to 4x2</v>
          </cell>
          <cell r="F150" t="str">
            <v>Site-00037</v>
          </cell>
          <cell r="G150" t="str">
            <v>S06°08'09.1</v>
          </cell>
          <cell r="H150" t="str">
            <v>106°48'03.7</v>
          </cell>
          <cell r="I150" t="str">
            <v>Site-00040</v>
          </cell>
          <cell r="J150" t="str">
            <v>S06°07'54.8</v>
          </cell>
          <cell r="K150" t="str">
            <v>106°48'20.9</v>
          </cell>
          <cell r="L150" t="str">
            <v>0.7 km]</v>
          </cell>
          <cell r="M150" t="str">
            <v>Untitled</v>
          </cell>
          <cell r="N150" t="str">
            <v>&lt;None&gt;</v>
          </cell>
          <cell r="P150" t="str">
            <v>Link261_1st</v>
          </cell>
        </row>
        <row r="151">
          <cell r="A151">
            <v>149</v>
          </cell>
          <cell r="B151" t="str">
            <v>2;141 DU-1</v>
          </cell>
          <cell r="C151">
            <v>151</v>
          </cell>
          <cell r="D151" t="str">
            <v>DU 1</v>
          </cell>
          <cell r="E151" t="str">
            <v>A: 23EHP-2x2-0.6HP NP TN; Upgradable to 4x2</v>
          </cell>
          <cell r="F151" t="str">
            <v>Site-00042</v>
          </cell>
          <cell r="G151" t="str">
            <v>S06°08'33.7</v>
          </cell>
          <cell r="H151" t="str">
            <v>106°47'37.4</v>
          </cell>
          <cell r="I151" t="str">
            <v>Site-00041</v>
          </cell>
          <cell r="J151" t="str">
            <v>S06°08'31.9</v>
          </cell>
          <cell r="K151" t="str">
            <v>106°48'00.2</v>
          </cell>
          <cell r="L151" t="str">
            <v>0.7 km]</v>
          </cell>
          <cell r="M151" t="str">
            <v>Untitled</v>
          </cell>
          <cell r="N151" t="str">
            <v>&lt;None&gt;</v>
          </cell>
          <cell r="P151" t="str">
            <v>Link261_1st</v>
          </cell>
        </row>
        <row r="152">
          <cell r="A152">
            <v>150</v>
          </cell>
          <cell r="B152" t="str">
            <v>2;140 DU-1</v>
          </cell>
          <cell r="C152">
            <v>152</v>
          </cell>
          <cell r="D152" t="str">
            <v>DU 1</v>
          </cell>
          <cell r="E152" t="str">
            <v>A: 23EHP-2x2-0.6HP NP TN; Upgradable to 4x2</v>
          </cell>
          <cell r="F152" t="str">
            <v>Site-00046</v>
          </cell>
          <cell r="G152" t="str">
            <v>S06°08'31.4</v>
          </cell>
          <cell r="H152" t="str">
            <v>106°48'25.8</v>
          </cell>
          <cell r="I152" t="str">
            <v>Site-00047</v>
          </cell>
          <cell r="J152" t="str">
            <v>S06°08'47.5</v>
          </cell>
          <cell r="K152" t="str">
            <v>106°48'03.4</v>
          </cell>
          <cell r="L152" t="str">
            <v>0.8 km]</v>
          </cell>
          <cell r="M152" t="str">
            <v>Untitled</v>
          </cell>
          <cell r="N152" t="str">
            <v>&lt;None&gt;</v>
          </cell>
          <cell r="P152" t="str">
            <v>Link261_1st</v>
          </cell>
        </row>
        <row r="153">
          <cell r="A153">
            <v>151</v>
          </cell>
          <cell r="B153" t="str">
            <v>2;147-DU1</v>
          </cell>
          <cell r="C153">
            <v>153</v>
          </cell>
          <cell r="D153" t="str">
            <v>DU 1</v>
          </cell>
          <cell r="E153" t="str">
            <v>A: 23EHP-2x2-0.6HP NP TN; Upgradable to 4x2</v>
          </cell>
          <cell r="F153" t="str">
            <v>Site-00054</v>
          </cell>
          <cell r="G153" t="str">
            <v>S06°09'21.1</v>
          </cell>
          <cell r="H153" t="str">
            <v>106°48'14.2</v>
          </cell>
          <cell r="I153" t="str">
            <v>Site-00567</v>
          </cell>
          <cell r="J153" t="str">
            <v>S06°09'35.7</v>
          </cell>
          <cell r="K153" t="str">
            <v>106°48'05.5</v>
          </cell>
          <cell r="L153" t="str">
            <v>0.5 km]</v>
          </cell>
          <cell r="M153" t="str">
            <v>Untitled</v>
          </cell>
          <cell r="N153" t="str">
            <v>&lt;None&gt;</v>
          </cell>
          <cell r="P153" t="str">
            <v>Link261_1st</v>
          </cell>
        </row>
        <row r="154">
          <cell r="A154">
            <v>152</v>
          </cell>
          <cell r="B154" t="str">
            <v>2;145-DU1</v>
          </cell>
          <cell r="C154">
            <v>154</v>
          </cell>
          <cell r="D154" t="str">
            <v>DU 1</v>
          </cell>
          <cell r="E154" t="str">
            <v>A: 23EHP-2x2-0.6HP NP TN; Upgradable to 4x2</v>
          </cell>
          <cell r="F154" t="str">
            <v>Site-00055</v>
          </cell>
          <cell r="G154" t="str">
            <v>S06°09'38.8</v>
          </cell>
          <cell r="H154" t="str">
            <v>106°47'46.8</v>
          </cell>
          <cell r="I154" t="str">
            <v>Site-00048 (non-261)</v>
          </cell>
          <cell r="J154" t="str">
            <v>S06°09'13.9</v>
          </cell>
          <cell r="K154" t="str">
            <v>106°47'35.4</v>
          </cell>
          <cell r="L154" t="str">
            <v>0.8 km]</v>
          </cell>
          <cell r="M154" t="str">
            <v>Untitled</v>
          </cell>
          <cell r="N154" t="str">
            <v>&lt;None&gt;</v>
          </cell>
          <cell r="P154" t="str">
            <v>Link261_1st</v>
          </cell>
        </row>
        <row r="155">
          <cell r="A155">
            <v>153</v>
          </cell>
          <cell r="B155" t="str">
            <v>2;139 DU-1</v>
          </cell>
          <cell r="C155">
            <v>155</v>
          </cell>
          <cell r="D155" t="str">
            <v>DU 1</v>
          </cell>
          <cell r="E155" t="str">
            <v>A: 23EHP-2x2-0.6HP NP TN; Upgradable to 4x2</v>
          </cell>
          <cell r="F155" t="str">
            <v>Site-00060</v>
          </cell>
          <cell r="G155" t="str">
            <v>S06°09'15.3</v>
          </cell>
          <cell r="H155" t="str">
            <v>106°48'29.1</v>
          </cell>
          <cell r="I155" t="str">
            <v>Site-00430</v>
          </cell>
          <cell r="J155" t="str">
            <v>S06°09'02.5</v>
          </cell>
          <cell r="K155" t="str">
            <v>106°48'14.8</v>
          </cell>
          <cell r="L155" t="str">
            <v>0.6 km]</v>
          </cell>
          <cell r="M155" t="str">
            <v>Untitled</v>
          </cell>
          <cell r="N155" t="str">
            <v>&lt;None&gt;</v>
          </cell>
          <cell r="P155" t="str">
            <v>Link261_1st</v>
          </cell>
        </row>
        <row r="156">
          <cell r="A156">
            <v>154</v>
          </cell>
          <cell r="B156" t="str">
            <v>2;115-DU1</v>
          </cell>
          <cell r="C156">
            <v>156</v>
          </cell>
          <cell r="D156" t="str">
            <v>DU 1</v>
          </cell>
          <cell r="E156" t="str">
            <v>A: 23EHP-2x2-0.6HP NP TN; Upgradable to 4x2</v>
          </cell>
          <cell r="F156" t="str">
            <v>Site-00061</v>
          </cell>
          <cell r="G156" t="str">
            <v>S06°09'47.9</v>
          </cell>
          <cell r="H156" t="str">
            <v>106°48'14.8</v>
          </cell>
          <cell r="I156" t="str">
            <v>Site-00062</v>
          </cell>
          <cell r="J156" t="str">
            <v>S06°09'59.2</v>
          </cell>
          <cell r="K156" t="str">
            <v>106°47'58.6</v>
          </cell>
          <cell r="L156" t="str">
            <v>0.6 km]</v>
          </cell>
          <cell r="M156" t="str">
            <v>Untitled</v>
          </cell>
          <cell r="N156" t="str">
            <v>&lt;None&gt;</v>
          </cell>
          <cell r="P156" t="str">
            <v>Link261_1st</v>
          </cell>
        </row>
        <row r="157">
          <cell r="A157">
            <v>155</v>
          </cell>
          <cell r="B157" t="str">
            <v>2;166-DU1</v>
          </cell>
          <cell r="C157">
            <v>157</v>
          </cell>
          <cell r="D157" t="str">
            <v>DU 1</v>
          </cell>
          <cell r="E157" t="str">
            <v>A: 23EHP-2x2-0.6HP NP TN; Upgradable to 4x2</v>
          </cell>
          <cell r="F157" t="str">
            <v>Site-00069</v>
          </cell>
          <cell r="G157" t="str">
            <v>S06°09'36.7</v>
          </cell>
          <cell r="H157" t="str">
            <v>106°48'29.0</v>
          </cell>
          <cell r="I157" t="str">
            <v>Site-00059</v>
          </cell>
          <cell r="J157" t="str">
            <v>S06°09'12.3</v>
          </cell>
          <cell r="K157" t="str">
            <v>106°48'48.6</v>
          </cell>
          <cell r="L157" t="str">
            <v>1.0 km]</v>
          </cell>
          <cell r="M157" t="str">
            <v>Untitled</v>
          </cell>
          <cell r="N157" t="str">
            <v>&lt;None&gt;</v>
          </cell>
          <cell r="P157" t="str">
            <v>Link261_1st</v>
          </cell>
        </row>
        <row r="158">
          <cell r="A158">
            <v>156</v>
          </cell>
          <cell r="B158" t="str">
            <v>2;135-DU1</v>
          </cell>
          <cell r="C158">
            <v>158</v>
          </cell>
          <cell r="D158" t="str">
            <v>DU 1</v>
          </cell>
          <cell r="E158" t="str">
            <v>A: 23EHP-2x2-0.6HP NP TN; Upgradable to 4x2</v>
          </cell>
          <cell r="F158" t="str">
            <v>Site-00537</v>
          </cell>
          <cell r="G158" t="str">
            <v>S06°08'57.6</v>
          </cell>
          <cell r="H158" t="str">
            <v>106°48'46.1</v>
          </cell>
          <cell r="I158" t="str">
            <v>Site-00053</v>
          </cell>
          <cell r="J158" t="str">
            <v>S06°08'54.3</v>
          </cell>
          <cell r="K158" t="str">
            <v>106°48'28.7</v>
          </cell>
          <cell r="L158" t="str">
            <v>0.5 km]</v>
          </cell>
          <cell r="M158" t="str">
            <v>Untitled</v>
          </cell>
          <cell r="N158" t="str">
            <v>&lt;None&gt;</v>
          </cell>
          <cell r="P158" t="str">
            <v>Link261_1st</v>
          </cell>
        </row>
        <row r="159">
          <cell r="A159">
            <v>157</v>
          </cell>
          <cell r="B159" t="str">
            <v>2;143 DU-1</v>
          </cell>
          <cell r="C159">
            <v>159</v>
          </cell>
          <cell r="D159" t="str">
            <v>DU 1</v>
          </cell>
          <cell r="E159" t="str">
            <v>A: 23EHP-2x2-0.6HP NP TN; Upgradable to 4x2</v>
          </cell>
          <cell r="F159" t="str">
            <v>Site-00564</v>
          </cell>
          <cell r="G159" t="str">
            <v>S06°08'15.9</v>
          </cell>
          <cell r="H159" t="str">
            <v>106°48'34.3</v>
          </cell>
          <cell r="I159" t="str">
            <v>Site-00535</v>
          </cell>
          <cell r="J159" t="str">
            <v>S06°08'21.8</v>
          </cell>
          <cell r="K159" t="str">
            <v>106°48'13.8</v>
          </cell>
          <cell r="L159" t="str">
            <v>0.7 km]</v>
          </cell>
          <cell r="M159" t="str">
            <v>Untitled</v>
          </cell>
          <cell r="N159" t="str">
            <v>&lt;None&gt;</v>
          </cell>
          <cell r="P159" t="str">
            <v>Link261_1st</v>
          </cell>
        </row>
        <row r="160">
          <cell r="A160">
            <v>158</v>
          </cell>
          <cell r="B160" t="str">
            <v>2;148-DU1</v>
          </cell>
          <cell r="C160">
            <v>160</v>
          </cell>
          <cell r="D160" t="str">
            <v>DU 1</v>
          </cell>
          <cell r="E160" t="str">
            <v>A: 23EHP-2x2-0.6HP NP TN; Upgradable to 4x2</v>
          </cell>
          <cell r="F160" t="str">
            <v>Site-00567</v>
          </cell>
          <cell r="G160" t="str">
            <v>S06°09'35.7</v>
          </cell>
          <cell r="H160" t="str">
            <v>106°48'05.5</v>
          </cell>
          <cell r="I160" t="str">
            <v>Site-00566</v>
          </cell>
          <cell r="J160" t="str">
            <v>S06°09'21.3</v>
          </cell>
          <cell r="K160" t="str">
            <v>106°47'53.3</v>
          </cell>
          <cell r="L160" t="str">
            <v>0.6 km]</v>
          </cell>
          <cell r="M160" t="str">
            <v>Untitled</v>
          </cell>
          <cell r="N160" t="str">
            <v>&lt;None&gt;</v>
          </cell>
          <cell r="P160" t="str">
            <v>Link261_1st</v>
          </cell>
        </row>
        <row r="161">
          <cell r="A161">
            <v>159</v>
          </cell>
          <cell r="B161" t="str">
            <v>4;58 DU-1</v>
          </cell>
          <cell r="C161">
            <v>161</v>
          </cell>
          <cell r="D161" t="str">
            <v>DU 1</v>
          </cell>
          <cell r="E161" t="str">
            <v>G: 23EHP-4x2-0.6HP NP TN; Upgradable to 8x2</v>
          </cell>
          <cell r="F161" t="str">
            <v>Site-00041</v>
          </cell>
          <cell r="G161" t="str">
            <v>S06°08'31.9</v>
          </cell>
          <cell r="H161" t="str">
            <v>106°48'00.2</v>
          </cell>
          <cell r="I161" t="str">
            <v>Site-00047</v>
          </cell>
          <cell r="J161" t="str">
            <v>S06°08'47.5</v>
          </cell>
          <cell r="K161" t="str">
            <v>106°48'03.4</v>
          </cell>
          <cell r="L161" t="str">
            <v>0.5 km]</v>
          </cell>
          <cell r="M161" t="str">
            <v>Untitled</v>
          </cell>
          <cell r="N161" t="str">
            <v>&lt;None&gt;</v>
          </cell>
          <cell r="P161" t="str">
            <v>Link261_1st</v>
          </cell>
        </row>
        <row r="162">
          <cell r="A162">
            <v>160</v>
          </cell>
          <cell r="B162" t="str">
            <v>4;60-DU1</v>
          </cell>
          <cell r="C162">
            <v>162</v>
          </cell>
          <cell r="D162" t="str">
            <v>DU 1</v>
          </cell>
          <cell r="E162" t="str">
            <v>G: 23EHP-4x2-0.6HP NP TN; Upgradable to 8x2</v>
          </cell>
          <cell r="F162" t="str">
            <v>Site-00048 (non-261)</v>
          </cell>
          <cell r="G162" t="str">
            <v>S06°09'13.9</v>
          </cell>
          <cell r="H162" t="str">
            <v>106°47'35.4</v>
          </cell>
          <cell r="I162" t="str">
            <v>Site-00431</v>
          </cell>
          <cell r="J162" t="str">
            <v>S06°08'52.5</v>
          </cell>
          <cell r="K162" t="str">
            <v>106°47'39.2</v>
          </cell>
          <cell r="L162" t="str">
            <v>0.7 km]</v>
          </cell>
          <cell r="M162" t="str">
            <v>Untitled</v>
          </cell>
          <cell r="N162" t="str">
            <v>&lt;None&gt;</v>
          </cell>
          <cell r="P162" t="str">
            <v>Link261_1st</v>
          </cell>
        </row>
        <row r="163">
          <cell r="A163">
            <v>161</v>
          </cell>
          <cell r="B163" t="str">
            <v>4;67-DU1</v>
          </cell>
          <cell r="C163">
            <v>163</v>
          </cell>
          <cell r="D163" t="str">
            <v>DU 1</v>
          </cell>
          <cell r="E163" t="str">
            <v>G: 23EHP-4x2-0.6HP NP TN; Upgradable to 8x2</v>
          </cell>
          <cell r="F163" t="str">
            <v>Site-00069</v>
          </cell>
          <cell r="G163" t="str">
            <v>S06°09'36.7</v>
          </cell>
          <cell r="H163" t="str">
            <v>106°48'29.0</v>
          </cell>
          <cell r="I163" t="str">
            <v>Site-00568</v>
          </cell>
          <cell r="J163" t="str">
            <v>S06°09'45.8</v>
          </cell>
          <cell r="K163" t="str">
            <v>106°48'42.6</v>
          </cell>
          <cell r="L163" t="str">
            <v>0.5 km]</v>
          </cell>
          <cell r="M163" t="str">
            <v>Untitled</v>
          </cell>
          <cell r="N163" t="str">
            <v>&lt;None&gt;</v>
          </cell>
          <cell r="P163" t="str">
            <v>Link261_1st</v>
          </cell>
        </row>
        <row r="164">
          <cell r="A164">
            <v>162</v>
          </cell>
          <cell r="B164" t="str">
            <v>4;47-DU1</v>
          </cell>
          <cell r="C164">
            <v>164</v>
          </cell>
          <cell r="D164" t="str">
            <v>DU 1</v>
          </cell>
          <cell r="E164" t="str">
            <v>G: 23EHP-4x2-0.6HP NP TN; Upgradable to 8x2</v>
          </cell>
          <cell r="F164" t="str">
            <v>Site-00077</v>
          </cell>
          <cell r="G164" t="str">
            <v>S06°09'53.3</v>
          </cell>
          <cell r="H164" t="str">
            <v>106°48'56.6</v>
          </cell>
          <cell r="I164" t="str">
            <v>Site-00568</v>
          </cell>
          <cell r="J164" t="str">
            <v>S06°09'45.8</v>
          </cell>
          <cell r="K164" t="str">
            <v>106°48'42.6</v>
          </cell>
          <cell r="L164" t="str">
            <v>0.5 km]</v>
          </cell>
          <cell r="M164" t="str">
            <v>Untitled</v>
          </cell>
          <cell r="N164" t="str">
            <v>&lt;None&gt;</v>
          </cell>
          <cell r="P164" t="str">
            <v>Link261_1st</v>
          </cell>
        </row>
        <row r="165">
          <cell r="A165">
            <v>163</v>
          </cell>
          <cell r="B165" t="str">
            <v>4;57 DU-1</v>
          </cell>
          <cell r="C165">
            <v>165</v>
          </cell>
          <cell r="D165" t="str">
            <v>DU 1</v>
          </cell>
          <cell r="E165" t="str">
            <v>G: 23EHP-4x2-0.6HP NP TN; Upgradable to 8x2</v>
          </cell>
          <cell r="F165" t="str">
            <v>Site-00430</v>
          </cell>
          <cell r="G165" t="str">
            <v>S06°09'02.5</v>
          </cell>
          <cell r="H165" t="str">
            <v>106°48'14.8</v>
          </cell>
          <cell r="I165" t="str">
            <v>Site-00047</v>
          </cell>
          <cell r="J165" t="str">
            <v>S06°08'47.5</v>
          </cell>
          <cell r="K165" t="str">
            <v>106°48'03.4</v>
          </cell>
          <cell r="L165" t="str">
            <v>0.6 km]</v>
          </cell>
          <cell r="M165" t="str">
            <v>Untitled</v>
          </cell>
          <cell r="N165" t="str">
            <v>&lt;None&gt;</v>
          </cell>
          <cell r="P165" t="str">
            <v>Link261_1st</v>
          </cell>
        </row>
        <row r="166">
          <cell r="A166">
            <v>164</v>
          </cell>
          <cell r="B166" t="str">
            <v>6;17-DU1</v>
          </cell>
          <cell r="C166">
            <v>166</v>
          </cell>
          <cell r="D166" t="str">
            <v>DU 1</v>
          </cell>
          <cell r="E166" t="str">
            <v>L: 15EHP-8x2-0.6HP HS TN; Upgradable to 16x2</v>
          </cell>
          <cell r="F166" t="str">
            <v>Site-00037</v>
          </cell>
          <cell r="G166" t="str">
            <v>S06°08'09.1</v>
          </cell>
          <cell r="H166" t="str">
            <v>106°48'03.7</v>
          </cell>
          <cell r="I166" t="str">
            <v>Site-00038</v>
          </cell>
          <cell r="J166" t="str">
            <v>S06°08'12.6</v>
          </cell>
          <cell r="K166" t="str">
            <v>106°47'34.9</v>
          </cell>
          <cell r="L166" t="str">
            <v>0.9 km]</v>
          </cell>
          <cell r="M166" t="str">
            <v>Untitled</v>
          </cell>
          <cell r="N166" t="str">
            <v>&lt;None&gt;</v>
          </cell>
          <cell r="P166" t="str">
            <v>Link261_1st</v>
          </cell>
        </row>
        <row r="167">
          <cell r="A167">
            <v>165</v>
          </cell>
          <cell r="B167" t="str">
            <v>6;27-DU1</v>
          </cell>
          <cell r="C167">
            <v>167</v>
          </cell>
          <cell r="D167" t="str">
            <v>DU 1</v>
          </cell>
          <cell r="E167" t="str">
            <v>L: 15EHP-8x2-0.6HP HS TN; Upgradable to 16x2</v>
          </cell>
          <cell r="F167" t="str">
            <v>Site-00537</v>
          </cell>
          <cell r="G167" t="str">
            <v>S06°08'57.6</v>
          </cell>
          <cell r="H167" t="str">
            <v>106°48'46.1</v>
          </cell>
          <cell r="I167" t="str">
            <v>Site-00538</v>
          </cell>
          <cell r="J167" t="str">
            <v>S06°08'40.5</v>
          </cell>
          <cell r="K167" t="str">
            <v>106°48'39.6</v>
          </cell>
          <cell r="L167" t="str">
            <v>0.6 km]</v>
          </cell>
          <cell r="M167" t="str">
            <v>Untitled</v>
          </cell>
          <cell r="N167" t="str">
            <v>&lt;None&gt;</v>
          </cell>
          <cell r="P167" t="str">
            <v>Link261_1st</v>
          </cell>
        </row>
        <row r="168">
          <cell r="A168">
            <v>166</v>
          </cell>
          <cell r="B168" t="str">
            <v>6;28 DU-1</v>
          </cell>
          <cell r="C168">
            <v>168</v>
          </cell>
          <cell r="D168" t="str">
            <v>DU 1</v>
          </cell>
          <cell r="E168" t="str">
            <v>L: 15EHP-8x2-0.6HP HS TN; Upgradable to 16x2</v>
          </cell>
          <cell r="F168" t="str">
            <v>Site-00564</v>
          </cell>
          <cell r="G168" t="str">
            <v>S06°08'15.9</v>
          </cell>
          <cell r="H168" t="str">
            <v>106°48'34.3</v>
          </cell>
          <cell r="I168" t="str">
            <v>Site-00427</v>
          </cell>
          <cell r="J168" t="str">
            <v>S06°08'07.7</v>
          </cell>
          <cell r="K168" t="str">
            <v>106°48'21.5</v>
          </cell>
          <cell r="L168" t="str">
            <v>0.5 km]</v>
          </cell>
          <cell r="M168" t="str">
            <v>Untitled</v>
          </cell>
          <cell r="N168" t="str">
            <v>&lt;None&gt;</v>
          </cell>
          <cell r="P168" t="str">
            <v>Link261_1st</v>
          </cell>
        </row>
        <row r="169">
          <cell r="A169">
            <v>167</v>
          </cell>
          <cell r="B169" t="str">
            <v>6;29-DU1</v>
          </cell>
          <cell r="C169">
            <v>169</v>
          </cell>
          <cell r="D169" t="str">
            <v>DU 1</v>
          </cell>
          <cell r="E169" t="str">
            <v>L: 15EHP-8x2-0.6HP HS TN; Upgradable to 16x2</v>
          </cell>
          <cell r="F169" t="str">
            <v>Site-00567</v>
          </cell>
          <cell r="G169" t="str">
            <v>S06°09'35.7</v>
          </cell>
          <cell r="H169" t="str">
            <v>106°48'05.5</v>
          </cell>
          <cell r="I169" t="str">
            <v>Site-00565</v>
          </cell>
          <cell r="J169" t="str">
            <v>S06°09'02.4</v>
          </cell>
          <cell r="K169" t="str">
            <v>106°47'54.8</v>
          </cell>
          <cell r="L169" t="str">
            <v>1.1 km]</v>
          </cell>
          <cell r="M169" t="str">
            <v>Untitled</v>
          </cell>
          <cell r="N169" t="str">
            <v>&lt;None&gt;</v>
          </cell>
          <cell r="P169" t="str">
            <v>Link261_1st</v>
          </cell>
        </row>
        <row r="170">
          <cell r="A170">
            <v>168</v>
          </cell>
          <cell r="B170" t="str">
            <v>10;29 DU-1</v>
          </cell>
          <cell r="C170">
            <v>170</v>
          </cell>
          <cell r="D170" t="str">
            <v>DU 1</v>
          </cell>
          <cell r="E170" t="str">
            <v>O: 23EHP-16x2-0.6HP HS TN</v>
          </cell>
          <cell r="F170" t="str">
            <v>Site-00047</v>
          </cell>
          <cell r="G170" t="str">
            <v>S06°08'47.5</v>
          </cell>
          <cell r="H170" t="str">
            <v>106°48'03.4</v>
          </cell>
          <cell r="I170" t="str">
            <v>Site-00427</v>
          </cell>
          <cell r="J170" t="str">
            <v>S06°08'07.7</v>
          </cell>
          <cell r="K170" t="str">
            <v>106°48'21.5</v>
          </cell>
          <cell r="L170" t="str">
            <v>1.3 km]</v>
          </cell>
          <cell r="M170" t="str">
            <v>Untitled</v>
          </cell>
          <cell r="N170" t="str">
            <v>&lt;None&gt;</v>
          </cell>
          <cell r="P170" t="str">
            <v>Link261_1st</v>
          </cell>
        </row>
        <row r="171">
          <cell r="A171">
            <v>169</v>
          </cell>
          <cell r="B171" t="str">
            <v>10;27-DU1</v>
          </cell>
          <cell r="C171">
            <v>171</v>
          </cell>
          <cell r="D171" t="str">
            <v>DU 1</v>
          </cell>
          <cell r="E171" t="str">
            <v>O: 23EHP-16x2-0.6HP HS TN</v>
          </cell>
          <cell r="F171" t="str">
            <v>Site-00568</v>
          </cell>
          <cell r="G171" t="str">
            <v>S06°09'45.8</v>
          </cell>
          <cell r="H171" t="str">
            <v>106°48'42.6</v>
          </cell>
          <cell r="I171" t="str">
            <v>Site-00068</v>
          </cell>
          <cell r="J171" t="str">
            <v>S06°09'29.3</v>
          </cell>
          <cell r="K171" t="str">
            <v>106°48'48.7</v>
          </cell>
          <cell r="L171" t="str">
            <v>0.5 km]</v>
          </cell>
          <cell r="M171" t="str">
            <v>Untitled</v>
          </cell>
          <cell r="N171" t="str">
            <v>&lt;None&gt;</v>
          </cell>
          <cell r="P171" t="str">
            <v>Link261_1st</v>
          </cell>
        </row>
        <row r="172">
          <cell r="A172">
            <v>170</v>
          </cell>
          <cell r="B172" t="str">
            <v>63;27-DU-1</v>
          </cell>
          <cell r="C172">
            <v>172</v>
          </cell>
          <cell r="D172" t="str">
            <v>DU 1</v>
          </cell>
          <cell r="E172" t="str">
            <v xml:space="preserve">R: 13EHC-63x2-0.6HP NP; Ant Dual Polarized </v>
          </cell>
          <cell r="F172" t="str">
            <v>Site-00070</v>
          </cell>
          <cell r="G172" t="str">
            <v>S06°09'54.7</v>
          </cell>
          <cell r="H172" t="str">
            <v>106°48'29.9</v>
          </cell>
          <cell r="I172" t="str">
            <v>Site-00068</v>
          </cell>
          <cell r="J172" t="str">
            <v>S06°09'29.3</v>
          </cell>
          <cell r="K172" t="str">
            <v>106°48'48.7</v>
          </cell>
          <cell r="L172" t="str">
            <v>1.0 km]</v>
          </cell>
          <cell r="M172" t="str">
            <v>Untitled</v>
          </cell>
          <cell r="N172" t="str">
            <v>&lt;None&gt;</v>
          </cell>
          <cell r="P172" t="str">
            <v>Link261_1st</v>
          </cell>
        </row>
        <row r="173">
          <cell r="A173">
            <v>171</v>
          </cell>
          <cell r="B173" t="str">
            <v>63;24-DU-1</v>
          </cell>
          <cell r="C173">
            <v>173</v>
          </cell>
          <cell r="D173" t="str">
            <v>DU 1</v>
          </cell>
          <cell r="E173" t="str">
            <v xml:space="preserve">S: 13EHC-63x2-1.2HP NP ; Ant Dual Polarized  </v>
          </cell>
          <cell r="F173" t="str">
            <v>Site-00070</v>
          </cell>
          <cell r="G173" t="str">
            <v>S06°09'54.7</v>
          </cell>
          <cell r="H173" t="str">
            <v>106°48'29.9</v>
          </cell>
          <cell r="I173" t="str">
            <v>Telkom Jakbar</v>
          </cell>
          <cell r="J173" t="str">
            <v>S06°10'30.8</v>
          </cell>
          <cell r="K173" t="str">
            <v>106°47'35.2</v>
          </cell>
          <cell r="L173" t="str">
            <v>2.0 km]</v>
          </cell>
          <cell r="M173" t="str">
            <v>Untitled</v>
          </cell>
          <cell r="N173" t="str">
            <v>&lt;None&gt;</v>
          </cell>
          <cell r="P173" t="str">
            <v>Link261_1st</v>
          </cell>
        </row>
        <row r="174">
          <cell r="A174">
            <v>172</v>
          </cell>
          <cell r="B174" t="str">
            <v>63;25-DU-1</v>
          </cell>
          <cell r="C174">
            <v>174</v>
          </cell>
          <cell r="D174" t="str">
            <v>DU 1</v>
          </cell>
          <cell r="E174" t="str">
            <v xml:space="preserve">S: 13EHC-63x2-1.2HP NP ; Ant Dual Polarized  </v>
          </cell>
          <cell r="F174" t="str">
            <v>Site-00538</v>
          </cell>
          <cell r="G174" t="str">
            <v>S06°08'40.5</v>
          </cell>
          <cell r="H174" t="str">
            <v>106°48'39.6</v>
          </cell>
          <cell r="I174" t="str">
            <v>Site-00068</v>
          </cell>
          <cell r="J174" t="str">
            <v>S06°09'29.3</v>
          </cell>
          <cell r="K174" t="str">
            <v>106°48'48.7</v>
          </cell>
          <cell r="L174" t="str">
            <v>1.5 km]</v>
          </cell>
          <cell r="M174" t="str">
            <v>Untitled</v>
          </cell>
          <cell r="N174" t="str">
            <v>&lt;None&gt;</v>
          </cell>
          <cell r="P174" t="str">
            <v>Link261_1st</v>
          </cell>
        </row>
        <row r="175">
          <cell r="A175">
            <v>173</v>
          </cell>
          <cell r="B175" t="str">
            <v>63;31-DU-1</v>
          </cell>
          <cell r="C175">
            <v>175</v>
          </cell>
          <cell r="D175" t="str">
            <v>DU 1</v>
          </cell>
          <cell r="E175" t="str">
            <v xml:space="preserve">T: 7EHC-63x2-0.6HP NP; Ant Dual Polarized </v>
          </cell>
          <cell r="F175" t="str">
            <v>Telkom Jakbar</v>
          </cell>
          <cell r="G175" t="str">
            <v>S06°10'30.8</v>
          </cell>
          <cell r="H175" t="str">
            <v>106°47'35.2</v>
          </cell>
          <cell r="I175" t="str">
            <v>Site-00538</v>
          </cell>
          <cell r="J175" t="str">
            <v>S06°08'40.5</v>
          </cell>
          <cell r="K175" t="str">
            <v>106°48'39.6</v>
          </cell>
          <cell r="L175" t="str">
            <v>3.9 km]</v>
          </cell>
          <cell r="M175" t="str">
            <v>Untitled</v>
          </cell>
          <cell r="N175" t="str">
            <v>&lt;None&gt;</v>
          </cell>
          <cell r="P175" t="str">
            <v>Link261_1st</v>
          </cell>
        </row>
        <row r="176">
          <cell r="A176">
            <v>174</v>
          </cell>
          <cell r="C176">
            <v>176</v>
          </cell>
          <cell r="D176" t="str">
            <v>DU 1</v>
          </cell>
          <cell r="E176" t="str">
            <v>J: 7EHP-4x2-0.6HP NP TN; Upgradable to 8x2</v>
          </cell>
          <cell r="F176" t="str">
            <v>Spare</v>
          </cell>
          <cell r="O176" t="str">
            <v>Spare</v>
          </cell>
          <cell r="P176" t="str">
            <v>Link261_1st</v>
          </cell>
        </row>
        <row r="177">
          <cell r="A177">
            <v>175</v>
          </cell>
          <cell r="C177">
            <v>177</v>
          </cell>
          <cell r="D177" t="str">
            <v>DU 1</v>
          </cell>
          <cell r="E177" t="str">
            <v>J: 7EHP-4x2-0.6HP NP TN; Upgradable to 8x2</v>
          </cell>
          <cell r="F177" t="str">
            <v>Spare</v>
          </cell>
          <cell r="O177" t="str">
            <v>Spare</v>
          </cell>
          <cell r="P177" t="str">
            <v>Link261_1st</v>
          </cell>
        </row>
        <row r="178">
          <cell r="A178">
            <v>176</v>
          </cell>
          <cell r="C178">
            <v>178</v>
          </cell>
          <cell r="D178" t="str">
            <v>DU 1</v>
          </cell>
          <cell r="E178" t="str">
            <v>K: 7EHP-4x2-1.2HP NP TN; Upgradable to 8x2</v>
          </cell>
          <cell r="F178" t="str">
            <v>Spare</v>
          </cell>
          <cell r="O178" t="str">
            <v>Spare</v>
          </cell>
          <cell r="P178" t="str">
            <v>Link261_1st</v>
          </cell>
        </row>
        <row r="179">
          <cell r="A179">
            <v>177</v>
          </cell>
          <cell r="C179">
            <v>179</v>
          </cell>
          <cell r="D179" t="str">
            <v>DU 1</v>
          </cell>
          <cell r="E179" t="str">
            <v>K: 7EHP-4x2-1.2HP NP TN; Upgradable to 8x2</v>
          </cell>
          <cell r="F179" t="str">
            <v>Spare</v>
          </cell>
          <cell r="O179" t="str">
            <v>Spare</v>
          </cell>
          <cell r="P179" t="str">
            <v>Link261_1st</v>
          </cell>
        </row>
        <row r="180">
          <cell r="A180">
            <v>178</v>
          </cell>
          <cell r="C180">
            <v>180</v>
          </cell>
          <cell r="D180" t="str">
            <v>DU 1</v>
          </cell>
          <cell r="E180" t="str">
            <v>N: 7EHP-8x2-0.6HP HS TN; Upgradable to 16x2</v>
          </cell>
          <cell r="F180" t="str">
            <v>Spare</v>
          </cell>
          <cell r="O180" t="str">
            <v>Spare</v>
          </cell>
          <cell r="P180" t="str">
            <v>Link261_1st</v>
          </cell>
        </row>
        <row r="181">
          <cell r="A181">
            <v>179</v>
          </cell>
          <cell r="C181">
            <v>181</v>
          </cell>
          <cell r="D181" t="str">
            <v>DU 1</v>
          </cell>
          <cell r="E181" t="str">
            <v>N: 7EHP-8x2-0.6HP HS TN; Upgradable to 16x2</v>
          </cell>
          <cell r="F181" t="str">
            <v>Spare</v>
          </cell>
          <cell r="O181" t="str">
            <v>Spare</v>
          </cell>
          <cell r="P181" t="str">
            <v>Link261_1st</v>
          </cell>
        </row>
        <row r="182">
          <cell r="A182">
            <v>180</v>
          </cell>
          <cell r="C182">
            <v>182</v>
          </cell>
          <cell r="D182" t="str">
            <v>DU 1</v>
          </cell>
          <cell r="E182" t="str">
            <v>N: 7EHP-8x2-0.6HP HS TN; Upgradable to 16x2</v>
          </cell>
          <cell r="F182" t="str">
            <v>Spare</v>
          </cell>
          <cell r="O182" t="str">
            <v>Spare</v>
          </cell>
          <cell r="P182" t="str">
            <v>Link261_1st</v>
          </cell>
        </row>
        <row r="183">
          <cell r="A183">
            <v>181</v>
          </cell>
          <cell r="C183">
            <v>183</v>
          </cell>
          <cell r="D183" t="str">
            <v>DU 1</v>
          </cell>
          <cell r="E183" t="str">
            <v>N: 7EHP-8x2-0.6HP HS TN; Upgradable to 16x2</v>
          </cell>
          <cell r="F183" t="str">
            <v>Spare</v>
          </cell>
          <cell r="O183" t="str">
            <v>Spare</v>
          </cell>
          <cell r="P183" t="str">
            <v>Link261_1st</v>
          </cell>
        </row>
        <row r="184">
          <cell r="A184">
            <v>182</v>
          </cell>
          <cell r="B184" t="str">
            <v>2;113-DU1</v>
          </cell>
          <cell r="C184">
            <v>173</v>
          </cell>
          <cell r="D184" t="str">
            <v>DU 1</v>
          </cell>
          <cell r="E184" t="str">
            <v>A: 23EHP-2x2-0.6HP NP TN; Upgradable to 4x2</v>
          </cell>
          <cell r="F184" t="str">
            <v>Carrefour Duta Merlin</v>
          </cell>
          <cell r="G184" t="str">
            <v>S06°09'56.6</v>
          </cell>
          <cell r="H184" t="str">
            <v>106°49'10.8</v>
          </cell>
          <cell r="I184" t="str">
            <v>Site-00570</v>
          </cell>
          <cell r="J184" t="str">
            <v>S06°10'02.7</v>
          </cell>
          <cell r="K184" t="str">
            <v>106°48'45.2</v>
          </cell>
          <cell r="L184" t="str">
            <v>0.8 km]</v>
          </cell>
          <cell r="M184" t="str">
            <v>Untitled</v>
          </cell>
          <cell r="N184" t="str">
            <v>&lt;None&gt;</v>
          </cell>
          <cell r="P184" t="str">
            <v>Link300</v>
          </cell>
        </row>
        <row r="185">
          <cell r="A185">
            <v>183</v>
          </cell>
          <cell r="B185" t="str">
            <v>2;142 DU-2</v>
          </cell>
          <cell r="C185">
            <v>184</v>
          </cell>
          <cell r="D185" t="str">
            <v>DU 2</v>
          </cell>
          <cell r="E185" t="str">
            <v>A: 23EHP-2x2-0.6HP NP TN; Upgradable to 4x2</v>
          </cell>
          <cell r="F185" t="str">
            <v>Site-00039</v>
          </cell>
          <cell r="G185" t="str">
            <v>S06°08'01.5</v>
          </cell>
          <cell r="H185" t="str">
            <v>106°48'47.0</v>
          </cell>
          <cell r="I185" t="str">
            <v>Site-00564</v>
          </cell>
          <cell r="J185" t="str">
            <v>S06°08'15.9</v>
          </cell>
          <cell r="K185" t="str">
            <v>106°48'34.3</v>
          </cell>
          <cell r="L185" t="str">
            <v>0.6 km]</v>
          </cell>
          <cell r="M185" t="str">
            <v>Untitled</v>
          </cell>
          <cell r="N185" t="str">
            <v>&lt;None&gt;</v>
          </cell>
          <cell r="P185" t="str">
            <v>Link261_1st</v>
          </cell>
        </row>
        <row r="186">
          <cell r="A186">
            <v>184</v>
          </cell>
          <cell r="B186" t="str">
            <v>2;101 DU2</v>
          </cell>
          <cell r="C186">
            <v>185</v>
          </cell>
          <cell r="D186" t="str">
            <v>DU 2</v>
          </cell>
          <cell r="E186" t="str">
            <v>A: 23EHP-2x2-0.6HP NP TN; Upgradable to 4x2</v>
          </cell>
          <cell r="F186" t="str">
            <v>Site-00057</v>
          </cell>
          <cell r="G186" t="str">
            <v>S06°08'52.3</v>
          </cell>
          <cell r="H186" t="str">
            <v>106°49'34.2</v>
          </cell>
          <cell r="I186" t="str">
            <v>Site-00540</v>
          </cell>
          <cell r="J186" t="str">
            <v>S06°08'38.0</v>
          </cell>
          <cell r="K186" t="str">
            <v>106°49'26.8</v>
          </cell>
          <cell r="L186" t="str">
            <v>0.5 km]</v>
          </cell>
          <cell r="M186" t="str">
            <v>Untitled</v>
          </cell>
          <cell r="N186" t="str">
            <v>&lt;None&gt;</v>
          </cell>
          <cell r="P186" t="str">
            <v>Link261_1st</v>
          </cell>
        </row>
        <row r="187">
          <cell r="A187">
            <v>185</v>
          </cell>
          <cell r="B187" t="str">
            <v>2;128 DU2</v>
          </cell>
          <cell r="C187">
            <v>186</v>
          </cell>
          <cell r="D187" t="str">
            <v>DU 2</v>
          </cell>
          <cell r="E187" t="str">
            <v>A: 23EHP-2x2-0.6HP NP TN; Upgradable to 4x2</v>
          </cell>
          <cell r="F187" t="str">
            <v>Site-00066</v>
          </cell>
          <cell r="G187" t="str">
            <v>S06°09'11.7</v>
          </cell>
          <cell r="H187" t="str">
            <v>106°49'41.1</v>
          </cell>
          <cell r="I187" t="str">
            <v>Site-00319</v>
          </cell>
          <cell r="J187" t="str">
            <v>S06°09'18.4</v>
          </cell>
          <cell r="K187" t="str">
            <v>106°49'21.1</v>
          </cell>
          <cell r="L187" t="str">
            <v>0.6 km]</v>
          </cell>
          <cell r="M187" t="str">
            <v>Untitled</v>
          </cell>
          <cell r="N187" t="str">
            <v>&lt;None&gt;</v>
          </cell>
          <cell r="P187" t="str">
            <v>Link261_1st</v>
          </cell>
        </row>
        <row r="188">
          <cell r="A188">
            <v>186</v>
          </cell>
          <cell r="B188" t="str">
            <v>2;132-DU2</v>
          </cell>
          <cell r="C188">
            <v>187</v>
          </cell>
          <cell r="D188" t="str">
            <v>DU 2</v>
          </cell>
          <cell r="E188" t="str">
            <v>A: 23EHP-2x2-0.6HP NP TN; Upgradable to 4x2</v>
          </cell>
          <cell r="F188" t="str">
            <v>Site-00067</v>
          </cell>
          <cell r="G188" t="str">
            <v>S06°09'25.0</v>
          </cell>
          <cell r="H188" t="str">
            <v>106°49'05.5</v>
          </cell>
          <cell r="I188" t="str">
            <v>Site-00571</v>
          </cell>
          <cell r="J188" t="str">
            <v>S06°09'12.8</v>
          </cell>
          <cell r="K188" t="str">
            <v>106°49'03.9</v>
          </cell>
          <cell r="L188" t="str">
            <v>0.4 km]</v>
          </cell>
          <cell r="M188" t="str">
            <v>Untitled</v>
          </cell>
          <cell r="N188" t="str">
            <v>&lt;None&gt;</v>
          </cell>
          <cell r="P188" t="str">
            <v>Link261_1st</v>
          </cell>
        </row>
        <row r="189">
          <cell r="A189">
            <v>187</v>
          </cell>
          <cell r="B189" t="str">
            <v>2;54 DU2</v>
          </cell>
          <cell r="C189">
            <v>188</v>
          </cell>
          <cell r="D189" t="str">
            <v>DU 2</v>
          </cell>
          <cell r="E189" t="str">
            <v>A: 23EHP-2x2-0.6HP NP TN; Upgradable to 4x2</v>
          </cell>
          <cell r="F189" t="str">
            <v>Site-00075</v>
          </cell>
          <cell r="G189" t="str">
            <v>S06°09'43.0</v>
          </cell>
          <cell r="H189" t="str">
            <v>106°50'01.2</v>
          </cell>
          <cell r="I189" t="str">
            <v>Site-00796</v>
          </cell>
          <cell r="J189" t="str">
            <v>S06°09'51.4</v>
          </cell>
          <cell r="K189" t="str">
            <v>106°49'51.2</v>
          </cell>
          <cell r="L189" t="str">
            <v>0.4 km]</v>
          </cell>
          <cell r="M189" t="str">
            <v>Untitled</v>
          </cell>
          <cell r="N189" t="str">
            <v>&lt;None&gt;</v>
          </cell>
          <cell r="P189" t="str">
            <v>Link261_1st</v>
          </cell>
        </row>
        <row r="190">
          <cell r="A190">
            <v>188</v>
          </cell>
          <cell r="B190" t="str">
            <v>2;126 DU2</v>
          </cell>
          <cell r="C190">
            <v>189</v>
          </cell>
          <cell r="D190" t="str">
            <v>DU 2</v>
          </cell>
          <cell r="E190" t="str">
            <v>A: 23EHP-2x2-0.6HP NP TN; Upgradable to 4x2</v>
          </cell>
          <cell r="F190" t="str">
            <v>Site-00076</v>
          </cell>
          <cell r="G190" t="str">
            <v>S06°09'41.3</v>
          </cell>
          <cell r="H190" t="str">
            <v>106°49'38.8</v>
          </cell>
          <cell r="I190" t="str">
            <v>Site-00575</v>
          </cell>
          <cell r="J190" t="str">
            <v>S06°09'25.7</v>
          </cell>
          <cell r="K190" t="str">
            <v>106°49'39.1</v>
          </cell>
          <cell r="L190" t="str">
            <v>0.5 km]</v>
          </cell>
          <cell r="M190" t="str">
            <v>Untitled</v>
          </cell>
          <cell r="N190" t="str">
            <v>&lt;None&gt;</v>
          </cell>
          <cell r="P190" t="str">
            <v>Link261_1st</v>
          </cell>
        </row>
        <row r="191">
          <cell r="A191">
            <v>189</v>
          </cell>
          <cell r="B191" t="str">
            <v>2;124 DU2</v>
          </cell>
          <cell r="C191">
            <v>190</v>
          </cell>
          <cell r="D191" t="str">
            <v>DU 2</v>
          </cell>
          <cell r="E191" t="str">
            <v>A: 23EHP-2x2-0.6HP NP TN; Upgradable to 4x2</v>
          </cell>
          <cell r="F191" t="str">
            <v>Site-00084</v>
          </cell>
          <cell r="G191" t="str">
            <v>S06°09'27.0</v>
          </cell>
          <cell r="H191" t="str">
            <v>106°50'13.0</v>
          </cell>
          <cell r="I191" t="str">
            <v>Site-00574</v>
          </cell>
          <cell r="J191" t="str">
            <v>S06°09'11.9</v>
          </cell>
          <cell r="K191" t="str">
            <v>106°50'10.4</v>
          </cell>
          <cell r="L191" t="str">
            <v>0.5 km]</v>
          </cell>
          <cell r="M191" t="str">
            <v>Untitled</v>
          </cell>
          <cell r="N191" t="str">
            <v>&lt;None&gt;</v>
          </cell>
          <cell r="P191" t="str">
            <v>Link261_1st</v>
          </cell>
        </row>
        <row r="192">
          <cell r="A192">
            <v>190</v>
          </cell>
          <cell r="B192" t="str">
            <v>2;98 DU2</v>
          </cell>
          <cell r="C192">
            <v>191</v>
          </cell>
          <cell r="D192" t="str">
            <v>DU 2</v>
          </cell>
          <cell r="E192" t="str">
            <v>A: 23EHP-2x2-0.6HP NP TN; Upgradable to 4x2</v>
          </cell>
          <cell r="F192" t="str">
            <v>Site-00305</v>
          </cell>
          <cell r="G192" t="str">
            <v>S06°08'52.1</v>
          </cell>
          <cell r="H192" t="str">
            <v>106°49'50.8</v>
          </cell>
          <cell r="I192" t="str">
            <v>Site-00056</v>
          </cell>
          <cell r="J192" t="str">
            <v>S06°08'37.1</v>
          </cell>
          <cell r="K192" t="str">
            <v>106°50'03.3</v>
          </cell>
          <cell r="L192" t="str">
            <v>0.6 km]</v>
          </cell>
          <cell r="M192" t="str">
            <v>Untitled</v>
          </cell>
          <cell r="N192" t="str">
            <v>&lt;None&gt;</v>
          </cell>
          <cell r="P192" t="str">
            <v>Link261_1st</v>
          </cell>
        </row>
        <row r="193">
          <cell r="A193">
            <v>191</v>
          </cell>
          <cell r="B193" t="str">
            <v>2;51 DU2</v>
          </cell>
          <cell r="C193">
            <v>192</v>
          </cell>
          <cell r="D193" t="str">
            <v>DU 2</v>
          </cell>
          <cell r="E193" t="str">
            <v>A: 23EHP-2x2-0.6HP NP TN; Upgradable to 4x2</v>
          </cell>
          <cell r="F193" t="str">
            <v>Site-00423</v>
          </cell>
          <cell r="G193" t="str">
            <v>S06°10'16.9</v>
          </cell>
          <cell r="H193" t="str">
            <v>106°49'22.2</v>
          </cell>
          <cell r="I193" t="str">
            <v>Site-00086</v>
          </cell>
          <cell r="J193" t="str">
            <v>S06°09'59.3</v>
          </cell>
          <cell r="K193" t="str">
            <v>106°49'15.9</v>
          </cell>
          <cell r="L193" t="str">
            <v>0.6 km]</v>
          </cell>
          <cell r="M193" t="str">
            <v>Untitled</v>
          </cell>
          <cell r="N193" t="str">
            <v>&lt;None&gt;</v>
          </cell>
          <cell r="P193" t="str">
            <v>Link261_1st</v>
          </cell>
        </row>
        <row r="194">
          <cell r="A194">
            <v>192</v>
          </cell>
          <cell r="B194" t="str">
            <v>2;129-DU2</v>
          </cell>
          <cell r="C194">
            <v>193</v>
          </cell>
          <cell r="D194" t="str">
            <v>DU 2</v>
          </cell>
          <cell r="E194" t="str">
            <v>A: 23EHP-2x2-0.6HP NP TN; Upgradable to 4x2</v>
          </cell>
          <cell r="F194" t="str">
            <v>Site-00428</v>
          </cell>
          <cell r="G194" t="str">
            <v>S06°09'42.3</v>
          </cell>
          <cell r="H194" t="str">
            <v>106°49'11.1</v>
          </cell>
          <cell r="I194" t="str">
            <v>Site-00077</v>
          </cell>
          <cell r="J194" t="str">
            <v>S06°09'53.3</v>
          </cell>
          <cell r="K194" t="str">
            <v>106°48'56.6</v>
          </cell>
          <cell r="L194" t="str">
            <v>0.6 km]</v>
          </cell>
          <cell r="M194" t="str">
            <v>Untitled</v>
          </cell>
          <cell r="N194" t="str">
            <v>&lt;None&gt;</v>
          </cell>
          <cell r="P194" t="str">
            <v>Link261_1st</v>
          </cell>
        </row>
        <row r="195">
          <cell r="A195">
            <v>193</v>
          </cell>
          <cell r="B195" t="str">
            <v>2;125 DU2</v>
          </cell>
          <cell r="C195">
            <v>194</v>
          </cell>
          <cell r="D195" t="str">
            <v>DU 2</v>
          </cell>
          <cell r="E195" t="str">
            <v>A: 23EHP-2x2-0.6HP NP TN; Upgradable to 4x2</v>
          </cell>
          <cell r="F195" t="str">
            <v>Site-00508</v>
          </cell>
          <cell r="G195" t="str">
            <v>S06°09'19.2</v>
          </cell>
          <cell r="H195" t="str">
            <v>106°49'56.9</v>
          </cell>
          <cell r="I195" t="str">
            <v>Site-00574</v>
          </cell>
          <cell r="J195" t="str">
            <v>S06°09'11.9</v>
          </cell>
          <cell r="K195" t="str">
            <v>106°50'10.4</v>
          </cell>
          <cell r="L195" t="str">
            <v>0.5 km]</v>
          </cell>
          <cell r="M195" t="str">
            <v>Untitled</v>
          </cell>
          <cell r="N195" t="str">
            <v>&lt;None&gt;</v>
          </cell>
          <cell r="P195" t="str">
            <v>Link261_1st</v>
          </cell>
        </row>
        <row r="196">
          <cell r="A196">
            <v>194</v>
          </cell>
          <cell r="B196" t="str">
            <v>2;55 DU2</v>
          </cell>
          <cell r="C196">
            <v>195</v>
          </cell>
          <cell r="D196" t="str">
            <v>DU 2</v>
          </cell>
          <cell r="E196" t="str">
            <v>A: 23EHP-2x2-0.6HP NP TN; Upgradable to 4x2</v>
          </cell>
          <cell r="F196" t="str">
            <v>Site-00509</v>
          </cell>
          <cell r="G196" t="str">
            <v>S06°09'50.5</v>
          </cell>
          <cell r="H196" t="str">
            <v>106°50'20.6</v>
          </cell>
          <cell r="I196" t="str">
            <v>Site-00796</v>
          </cell>
          <cell r="J196" t="str">
            <v>S06°09'51.4</v>
          </cell>
          <cell r="K196" t="str">
            <v>106°49'51.2</v>
          </cell>
          <cell r="L196" t="str">
            <v>0.9 km]</v>
          </cell>
          <cell r="M196" t="str">
            <v>Untitled</v>
          </cell>
          <cell r="N196" t="str">
            <v>&lt;None&gt;</v>
          </cell>
          <cell r="P196" t="str">
            <v>Link261_1st</v>
          </cell>
        </row>
        <row r="197">
          <cell r="A197">
            <v>195</v>
          </cell>
          <cell r="B197" t="str">
            <v>2;127 DU2</v>
          </cell>
          <cell r="C197">
            <v>196</v>
          </cell>
          <cell r="D197" t="str">
            <v>DU 2</v>
          </cell>
          <cell r="E197" t="str">
            <v>A: 23EHP-2x2-0.6HP NP TN; Upgradable to 4x2</v>
          </cell>
          <cell r="F197" t="str">
            <v>Site-00572</v>
          </cell>
          <cell r="G197" t="str">
            <v>S06°09'49.5</v>
          </cell>
          <cell r="H197" t="str">
            <v>106°49'25.1</v>
          </cell>
          <cell r="I197" t="str">
            <v>Site-00429</v>
          </cell>
          <cell r="J197" t="str">
            <v>S06°09'31.7</v>
          </cell>
          <cell r="K197" t="str">
            <v>106°49'22.5</v>
          </cell>
          <cell r="L197" t="str">
            <v>0.6 km]</v>
          </cell>
          <cell r="M197" t="str">
            <v>Untitled</v>
          </cell>
          <cell r="N197" t="str">
            <v>&lt;None&gt;</v>
          </cell>
          <cell r="P197" t="str">
            <v>Link261_1st</v>
          </cell>
        </row>
        <row r="198">
          <cell r="A198">
            <v>196</v>
          </cell>
          <cell r="B198" t="str">
            <v>2;99 DU2</v>
          </cell>
          <cell r="C198">
            <v>197</v>
          </cell>
          <cell r="D198" t="str">
            <v>DU 2</v>
          </cell>
          <cell r="E198" t="str">
            <v>A: 23EHP-2x2-0.6HP NP TN; Upgradable to 4x2</v>
          </cell>
          <cell r="F198" t="str">
            <v>Site-00573</v>
          </cell>
          <cell r="G198" t="str">
            <v>S06°09'05.0</v>
          </cell>
          <cell r="H198" t="str">
            <v>106°49'27.2</v>
          </cell>
          <cell r="I198" t="str">
            <v>Site-00562</v>
          </cell>
          <cell r="J198" t="str">
            <v>S06°08'47.0</v>
          </cell>
          <cell r="K198" t="str">
            <v>106°49'15.8</v>
          </cell>
          <cell r="L198" t="str">
            <v>0.7 km]</v>
          </cell>
          <cell r="M198" t="str">
            <v>Untitled</v>
          </cell>
          <cell r="N198" t="str">
            <v>&lt;None&gt;</v>
          </cell>
          <cell r="P198" t="str">
            <v>Link261_1st</v>
          </cell>
        </row>
        <row r="199">
          <cell r="A199">
            <v>197</v>
          </cell>
          <cell r="B199" t="str">
            <v>4;52 DU2</v>
          </cell>
          <cell r="C199">
            <v>198</v>
          </cell>
          <cell r="D199" t="str">
            <v>DU 2</v>
          </cell>
          <cell r="E199" t="str">
            <v>G: 23EHP-4x2-0.6HP NP TN; Upgradable to 8x2</v>
          </cell>
          <cell r="F199" t="str">
            <v>Site-00429</v>
          </cell>
          <cell r="G199" t="str">
            <v>S06°09'31.7</v>
          </cell>
          <cell r="H199" t="str">
            <v>106°49'22.5</v>
          </cell>
          <cell r="I199" t="str">
            <v>Site-00066</v>
          </cell>
          <cell r="J199" t="str">
            <v>S06°09'11.7</v>
          </cell>
          <cell r="K199" t="str">
            <v>106°49'41.1</v>
          </cell>
          <cell r="L199" t="str">
            <v>0.8 km]</v>
          </cell>
          <cell r="M199" t="str">
            <v>Untitled</v>
          </cell>
          <cell r="N199" t="str">
            <v>&lt;None&gt;</v>
          </cell>
          <cell r="P199" t="str">
            <v>Link261_1st</v>
          </cell>
        </row>
        <row r="200">
          <cell r="A200">
            <v>198</v>
          </cell>
          <cell r="B200" t="str">
            <v>4;51 DU2</v>
          </cell>
          <cell r="C200">
            <v>199</v>
          </cell>
          <cell r="D200" t="str">
            <v>DU 2</v>
          </cell>
          <cell r="E200" t="str">
            <v>G: 23EHP-4x2-0.6HP NP TN; Upgradable to 8x2</v>
          </cell>
          <cell r="F200" t="str">
            <v>Site-00575</v>
          </cell>
          <cell r="G200" t="str">
            <v>S06°09'25.7</v>
          </cell>
          <cell r="H200" t="str">
            <v>106°49'39.1</v>
          </cell>
          <cell r="I200" t="str">
            <v>Site-00066</v>
          </cell>
          <cell r="J200" t="str">
            <v>S06°09'11.7</v>
          </cell>
          <cell r="K200" t="str">
            <v>106°49'41.1</v>
          </cell>
          <cell r="L200" t="str">
            <v>0.4 km]</v>
          </cell>
          <cell r="M200" t="str">
            <v>Untitled</v>
          </cell>
          <cell r="N200" t="str">
            <v>&lt;None&gt;</v>
          </cell>
          <cell r="P200" t="str">
            <v>Link261_1st</v>
          </cell>
        </row>
        <row r="201">
          <cell r="A201">
            <v>199</v>
          </cell>
          <cell r="B201" t="str">
            <v>6;11 DU2</v>
          </cell>
          <cell r="C201">
            <v>200</v>
          </cell>
          <cell r="D201" t="str">
            <v>DU 2</v>
          </cell>
          <cell r="E201" t="str">
            <v>L: 15EHP-8x2-0.6HP HS TN; Upgradable to 16x2</v>
          </cell>
          <cell r="F201" t="str">
            <v>Site-00063 (non-261)</v>
          </cell>
          <cell r="G201" t="str">
            <v>S06°10'03.5</v>
          </cell>
          <cell r="H201" t="str">
            <v>106°50'31.4</v>
          </cell>
          <cell r="I201" t="str">
            <v>Site-00796</v>
          </cell>
          <cell r="J201" t="str">
            <v>S06°09'51.4</v>
          </cell>
          <cell r="K201" t="str">
            <v>106°49'51.2</v>
          </cell>
          <cell r="L201" t="str">
            <v>1.3 km]</v>
          </cell>
          <cell r="M201" t="str">
            <v>Untitled</v>
          </cell>
          <cell r="N201" t="str">
            <v>&lt;None&gt;</v>
          </cell>
          <cell r="P201" t="str">
            <v>Link261_1st</v>
          </cell>
        </row>
        <row r="202">
          <cell r="A202">
            <v>200</v>
          </cell>
          <cell r="B202" t="str">
            <v>6;20 DU2</v>
          </cell>
          <cell r="C202">
            <v>201</v>
          </cell>
          <cell r="D202" t="str">
            <v>DU 2</v>
          </cell>
          <cell r="E202" t="str">
            <v>L: 15EHP-8x2-0.6HP HS TN; Upgradable to 16x2</v>
          </cell>
          <cell r="F202" t="str">
            <v>Site-00562</v>
          </cell>
          <cell r="G202" t="str">
            <v>S06°08'47.0</v>
          </cell>
          <cell r="H202" t="str">
            <v>106°49'15.8</v>
          </cell>
          <cell r="I202" t="str">
            <v>Site-00051</v>
          </cell>
          <cell r="J202" t="str">
            <v>S06°08'27.7</v>
          </cell>
          <cell r="K202" t="str">
            <v>106°49'13.2</v>
          </cell>
          <cell r="L202" t="str">
            <v>0.6 km]</v>
          </cell>
          <cell r="M202" t="str">
            <v>Untitled</v>
          </cell>
          <cell r="N202" t="str">
            <v>&lt;None&gt;</v>
          </cell>
          <cell r="P202" t="str">
            <v>Link261_1st</v>
          </cell>
        </row>
        <row r="203">
          <cell r="A203">
            <v>201</v>
          </cell>
          <cell r="B203" t="str">
            <v>6;26-DU2</v>
          </cell>
          <cell r="C203">
            <v>202</v>
          </cell>
          <cell r="D203" t="str">
            <v>DU 2</v>
          </cell>
          <cell r="E203" t="str">
            <v>L: 15EHP-8x2-0.6HP HS TN; Upgradable to 16x2</v>
          </cell>
          <cell r="F203" t="str">
            <v>Site-00571</v>
          </cell>
          <cell r="G203" t="str">
            <v>S06°09'12.8</v>
          </cell>
          <cell r="H203" t="str">
            <v>106°49'03.9</v>
          </cell>
          <cell r="I203" t="str">
            <v>Site-00068</v>
          </cell>
          <cell r="J203" t="str">
            <v>S06°09'29.3</v>
          </cell>
          <cell r="K203" t="str">
            <v>106°48'48.7</v>
          </cell>
          <cell r="L203" t="str">
            <v>0.7 km]</v>
          </cell>
          <cell r="M203" t="str">
            <v>Untitled</v>
          </cell>
          <cell r="N203" t="str">
            <v>&lt;None&gt;</v>
          </cell>
          <cell r="P203" t="str">
            <v>Link261_1st</v>
          </cell>
        </row>
        <row r="204">
          <cell r="A204">
            <v>202</v>
          </cell>
          <cell r="B204" t="str">
            <v>6;25 DU2</v>
          </cell>
          <cell r="C204">
            <v>203</v>
          </cell>
          <cell r="D204" t="str">
            <v>DU 2</v>
          </cell>
          <cell r="E204" t="str">
            <v>L: 15EHP-8x2-0.6HP HS TN; Upgradable to 16x2</v>
          </cell>
          <cell r="F204" t="str">
            <v>Site-00574</v>
          </cell>
          <cell r="G204" t="str">
            <v>S06°09'11.9</v>
          </cell>
          <cell r="H204" t="str">
            <v>106°50'10.4</v>
          </cell>
          <cell r="I204" t="str">
            <v>Site-00065</v>
          </cell>
          <cell r="J204" t="str">
            <v>S06°08'58.0</v>
          </cell>
          <cell r="K204" t="str">
            <v>106°50'04.2</v>
          </cell>
          <cell r="L204" t="str">
            <v>0.5 km]</v>
          </cell>
          <cell r="M204" t="str">
            <v>Untitled</v>
          </cell>
          <cell r="N204" t="str">
            <v>&lt;None&gt;</v>
          </cell>
          <cell r="P204" t="str">
            <v>Link261_1st</v>
          </cell>
        </row>
        <row r="205">
          <cell r="A205">
            <v>203</v>
          </cell>
          <cell r="B205" t="str">
            <v>6;18 DU-2</v>
          </cell>
          <cell r="C205">
            <v>204</v>
          </cell>
          <cell r="D205" t="str">
            <v>DU 2</v>
          </cell>
          <cell r="E205" t="str">
            <v>L: 15EHP-8x2-0.6HP HS TN; Upgradable to 16x2</v>
          </cell>
          <cell r="F205" t="str">
            <v>Site-01549</v>
          </cell>
          <cell r="G205" t="str">
            <v>S06°07'54.0</v>
          </cell>
          <cell r="H205" t="str">
            <v>106°49'19.8</v>
          </cell>
          <cell r="I205" t="str">
            <v>Site-01297 (non-261)</v>
          </cell>
          <cell r="J205" t="str">
            <v>S06°07'29.8</v>
          </cell>
          <cell r="K205" t="str">
            <v>106°49'43.8</v>
          </cell>
          <cell r="L205" t="str">
            <v>1.0 km]</v>
          </cell>
          <cell r="M205" t="str">
            <v>Untitled</v>
          </cell>
          <cell r="N205" t="str">
            <v>&lt;None&gt;</v>
          </cell>
          <cell r="P205" t="str">
            <v>Link261_1st</v>
          </cell>
        </row>
        <row r="206">
          <cell r="A206">
            <v>204</v>
          </cell>
          <cell r="B206" t="str">
            <v>10;26 DU2</v>
          </cell>
          <cell r="C206">
            <v>205</v>
          </cell>
          <cell r="D206" t="str">
            <v>DU 2</v>
          </cell>
          <cell r="E206" t="str">
            <v>O: 23EHP-16x2-0.6HP HS TN</v>
          </cell>
          <cell r="F206" t="str">
            <v>Site-00066</v>
          </cell>
          <cell r="G206" t="str">
            <v>S06°09'11.7</v>
          </cell>
          <cell r="H206" t="str">
            <v>106°49'41.1</v>
          </cell>
          <cell r="I206" t="str">
            <v>Site-00065</v>
          </cell>
          <cell r="J206" t="str">
            <v>S06°08'58.0</v>
          </cell>
          <cell r="K206" t="str">
            <v>106°50'04.2</v>
          </cell>
          <cell r="L206" t="str">
            <v>0.8 km]</v>
          </cell>
          <cell r="M206" t="str">
            <v>Untitled</v>
          </cell>
          <cell r="N206" t="str">
            <v>&lt;None&gt;</v>
          </cell>
          <cell r="P206" t="str">
            <v>Link261_1st</v>
          </cell>
        </row>
        <row r="207">
          <cell r="A207">
            <v>205</v>
          </cell>
          <cell r="B207" t="str">
            <v>10;21 DU2</v>
          </cell>
          <cell r="C207">
            <v>206</v>
          </cell>
          <cell r="D207" t="str">
            <v>DU 2</v>
          </cell>
          <cell r="E207" t="str">
            <v>O: 23EHP-16x2-0.6HP HS TN</v>
          </cell>
          <cell r="F207" t="str">
            <v>Site-00540</v>
          </cell>
          <cell r="G207" t="str">
            <v>S06°08'38.0</v>
          </cell>
          <cell r="H207" t="str">
            <v>106°49'26.8</v>
          </cell>
          <cell r="I207" t="str">
            <v>Site-00051</v>
          </cell>
          <cell r="J207" t="str">
            <v>S06°08'27.7</v>
          </cell>
          <cell r="K207" t="str">
            <v>106°49'13.2</v>
          </cell>
          <cell r="L207" t="str">
            <v>0.5 km]</v>
          </cell>
          <cell r="M207" t="str">
            <v>Untitled</v>
          </cell>
          <cell r="N207" t="str">
            <v>&lt;None&gt;</v>
          </cell>
          <cell r="P207" t="str">
            <v>Link261_1st</v>
          </cell>
        </row>
        <row r="208">
          <cell r="A208">
            <v>206</v>
          </cell>
          <cell r="B208" t="str">
            <v>63;28 DU2</v>
          </cell>
          <cell r="C208">
            <v>207</v>
          </cell>
          <cell r="D208" t="str">
            <v>DU 2</v>
          </cell>
          <cell r="E208" t="str">
            <v xml:space="preserve">R: 13EHC-63x2-0.6HP NP; Ant Dual Polarized </v>
          </cell>
          <cell r="F208" t="str">
            <v>Site-00065</v>
          </cell>
          <cell r="G208" t="str">
            <v>S06°08'58.0</v>
          </cell>
          <cell r="H208" t="str">
            <v>106°50'04.2</v>
          </cell>
          <cell r="I208" t="str">
            <v>Site-00559</v>
          </cell>
          <cell r="J208" t="str">
            <v>S06°08'35.4</v>
          </cell>
          <cell r="K208" t="str">
            <v>106°49'45.0</v>
          </cell>
          <cell r="L208" t="str">
            <v>0.9 km]</v>
          </cell>
          <cell r="M208" t="str">
            <v>Untitled</v>
          </cell>
          <cell r="N208" t="str">
            <v>&lt;None&gt;</v>
          </cell>
          <cell r="P208" t="str">
            <v>Link261_1st</v>
          </cell>
        </row>
        <row r="209">
          <cell r="A209">
            <v>207</v>
          </cell>
          <cell r="B209" t="str">
            <v>63;29 DU2</v>
          </cell>
          <cell r="C209">
            <v>208</v>
          </cell>
          <cell r="D209" t="str">
            <v>DU 2</v>
          </cell>
          <cell r="E209" t="str">
            <v xml:space="preserve">R: 13EHC-63x2-0.6HP NP; Ant Dual Polarized </v>
          </cell>
          <cell r="F209" t="str">
            <v>Site-00559</v>
          </cell>
          <cell r="G209" t="str">
            <v>S06°08'35.4</v>
          </cell>
          <cell r="H209" t="str">
            <v>106°49'45.0</v>
          </cell>
          <cell r="I209" t="str">
            <v>Site-00051</v>
          </cell>
          <cell r="J209" t="str">
            <v>S06°08'27.7</v>
          </cell>
          <cell r="K209" t="str">
            <v>106°49'13.2</v>
          </cell>
          <cell r="L209" t="str">
            <v>1.0 km]</v>
          </cell>
          <cell r="M209" t="str">
            <v>Untitled</v>
          </cell>
          <cell r="N209" t="str">
            <v>&lt;None&gt;</v>
          </cell>
          <cell r="P209" t="str">
            <v>Link261_1st</v>
          </cell>
        </row>
        <row r="210">
          <cell r="A210">
            <v>208</v>
          </cell>
          <cell r="B210" t="str">
            <v>63;30 DU2</v>
          </cell>
          <cell r="C210">
            <v>209</v>
          </cell>
          <cell r="D210" t="str">
            <v>DU 2</v>
          </cell>
          <cell r="E210" t="str">
            <v xml:space="preserve">S: 13EHC-63x2-1.2HP NP ; Ant Dual Polarized  </v>
          </cell>
          <cell r="F210" t="str">
            <v>Hayam Wuruk Plaza</v>
          </cell>
          <cell r="G210" t="str">
            <v>S06°09'07.6</v>
          </cell>
          <cell r="H210" t="str">
            <v>106°49'03.9</v>
          </cell>
          <cell r="I210" t="str">
            <v>Site-00051</v>
          </cell>
          <cell r="J210" t="str">
            <v>S06°08'27.7</v>
          </cell>
          <cell r="K210" t="str">
            <v>106°49'13.2</v>
          </cell>
          <cell r="L210" t="str">
            <v>1.3 km]</v>
          </cell>
          <cell r="M210" t="str">
            <v>Untitled</v>
          </cell>
          <cell r="N210" t="str">
            <v>&lt;None&gt;</v>
          </cell>
          <cell r="P210" t="str">
            <v>Link261_1st</v>
          </cell>
        </row>
        <row r="211">
          <cell r="A211">
            <v>209</v>
          </cell>
          <cell r="B211" t="str">
            <v>63;26 DU2</v>
          </cell>
          <cell r="C211">
            <v>210</v>
          </cell>
          <cell r="D211" t="str">
            <v>DU 2</v>
          </cell>
          <cell r="E211" t="str">
            <v xml:space="preserve">S: 13EHC-63x2-1.2HP NP ; Ant Dual Polarized  </v>
          </cell>
          <cell r="F211" t="str">
            <v>Site-00065</v>
          </cell>
          <cell r="G211" t="str">
            <v>S06°08'58.0</v>
          </cell>
          <cell r="H211" t="str">
            <v>106°50'04.2</v>
          </cell>
          <cell r="I211" t="str">
            <v>Hayam Wuruk Plaza</v>
          </cell>
          <cell r="J211" t="str">
            <v>S06°09'07.6</v>
          </cell>
          <cell r="K211" t="str">
            <v>106°49'03.9</v>
          </cell>
          <cell r="L211" t="str">
            <v>1.9 km]</v>
          </cell>
          <cell r="M211" t="str">
            <v>Untitled</v>
          </cell>
          <cell r="N211" t="str">
            <v>&lt;None&gt;</v>
          </cell>
          <cell r="P211" t="str">
            <v>Link261_1st</v>
          </cell>
        </row>
        <row r="212">
          <cell r="A212">
            <v>210</v>
          </cell>
          <cell r="C212">
            <v>211</v>
          </cell>
          <cell r="D212" t="str">
            <v>DU 2</v>
          </cell>
          <cell r="E212" t="str">
            <v>J: 7EHP-4x2-0.6HP NP TN; Upgradable to 8x2</v>
          </cell>
          <cell r="F212" t="str">
            <v>Spare</v>
          </cell>
          <cell r="O212" t="str">
            <v>Spare</v>
          </cell>
          <cell r="P212" t="str">
            <v>Link261_1st</v>
          </cell>
        </row>
        <row r="213">
          <cell r="A213">
            <v>211</v>
          </cell>
          <cell r="C213">
            <v>212</v>
          </cell>
          <cell r="D213" t="str">
            <v>DU 2</v>
          </cell>
          <cell r="E213" t="str">
            <v>J: 7EHP-4x2-0.6HP NP TN; Upgradable to 8x2</v>
          </cell>
          <cell r="F213" t="str">
            <v>Spare</v>
          </cell>
          <cell r="O213" t="str">
            <v>Spare</v>
          </cell>
          <cell r="P213" t="str">
            <v>Link261_1st</v>
          </cell>
        </row>
        <row r="214">
          <cell r="A214">
            <v>212</v>
          </cell>
          <cell r="C214">
            <v>213</v>
          </cell>
          <cell r="D214" t="str">
            <v>DU 2</v>
          </cell>
          <cell r="E214" t="str">
            <v>K: 7EHP-4x2-1.2HP NP TN; Upgradable to 8x2</v>
          </cell>
          <cell r="F214" t="str">
            <v>Spare</v>
          </cell>
          <cell r="O214" t="str">
            <v>Spare</v>
          </cell>
          <cell r="P214" t="str">
            <v>Link261_1st</v>
          </cell>
        </row>
        <row r="215">
          <cell r="A215">
            <v>213</v>
          </cell>
          <cell r="C215">
            <v>214</v>
          </cell>
          <cell r="D215" t="str">
            <v>DU 2</v>
          </cell>
          <cell r="E215" t="str">
            <v>K: 7EHP-4x2-1.2HP NP TN; Upgradable to 8x2</v>
          </cell>
          <cell r="F215" t="str">
            <v>Spare</v>
          </cell>
          <cell r="O215" t="str">
            <v>Spare</v>
          </cell>
          <cell r="P215" t="str">
            <v>Link261_1st</v>
          </cell>
        </row>
        <row r="216">
          <cell r="A216">
            <v>214</v>
          </cell>
          <cell r="C216">
            <v>215</v>
          </cell>
          <cell r="D216" t="str">
            <v>DU 2</v>
          </cell>
          <cell r="E216" t="str">
            <v>K: 7EHP-4x2-1.2HP NP TN; Upgradable to 8x2</v>
          </cell>
          <cell r="F216" t="str">
            <v>Spare</v>
          </cell>
          <cell r="O216" t="str">
            <v>Spare</v>
          </cell>
          <cell r="P216" t="str">
            <v>Link261_1st</v>
          </cell>
        </row>
        <row r="217">
          <cell r="A217">
            <v>215</v>
          </cell>
          <cell r="C217">
            <v>216</v>
          </cell>
          <cell r="D217" t="str">
            <v>DU 2</v>
          </cell>
          <cell r="E217" t="str">
            <v>K: 7EHP-4x2-1.2HP NP TN; Upgradable to 8x2</v>
          </cell>
          <cell r="F217" t="str">
            <v>Spare</v>
          </cell>
          <cell r="O217" t="str">
            <v>Spare</v>
          </cell>
          <cell r="P217" t="str">
            <v>Link261_1st</v>
          </cell>
        </row>
        <row r="218">
          <cell r="A218">
            <v>216</v>
          </cell>
          <cell r="C218">
            <v>217</v>
          </cell>
          <cell r="D218" t="str">
            <v>DU 2</v>
          </cell>
          <cell r="E218" t="str">
            <v>N: 7EHP-8x2-0.6HP HS TN; Upgradable to 16x2</v>
          </cell>
          <cell r="F218" t="str">
            <v>Spare</v>
          </cell>
          <cell r="O218" t="str">
            <v>Spare</v>
          </cell>
          <cell r="P218" t="str">
            <v>Link261_1st</v>
          </cell>
        </row>
        <row r="219">
          <cell r="A219">
            <v>217</v>
          </cell>
          <cell r="C219">
            <v>218</v>
          </cell>
          <cell r="D219" t="str">
            <v>DU 2</v>
          </cell>
          <cell r="E219" t="str">
            <v>N: 7EHP-8x2-0.6HP HS TN; Upgradable to 16x2</v>
          </cell>
          <cell r="F219" t="str">
            <v>Spare</v>
          </cell>
          <cell r="O219" t="str">
            <v>Spare</v>
          </cell>
          <cell r="P219" t="str">
            <v>Link261_1st</v>
          </cell>
        </row>
        <row r="220">
          <cell r="A220">
            <v>218</v>
          </cell>
          <cell r="C220">
            <v>219</v>
          </cell>
          <cell r="D220" t="str">
            <v>DU 2</v>
          </cell>
          <cell r="E220" t="str">
            <v>N: 7EHP-8x2-0.6HP HS TN; Upgradable to 16x2</v>
          </cell>
          <cell r="F220" t="str">
            <v>Spare</v>
          </cell>
          <cell r="O220" t="str">
            <v>Spare</v>
          </cell>
          <cell r="P220" t="str">
            <v>Link261_1st</v>
          </cell>
        </row>
        <row r="221">
          <cell r="A221">
            <v>219</v>
          </cell>
          <cell r="C221">
            <v>220</v>
          </cell>
          <cell r="D221" t="str">
            <v>DU 2</v>
          </cell>
          <cell r="E221" t="str">
            <v>N: 7EHP-8x2-0.6HP HS TN; Upgradable to 16x2</v>
          </cell>
          <cell r="F221" t="str">
            <v>Spare</v>
          </cell>
          <cell r="O221" t="str">
            <v>Spare</v>
          </cell>
          <cell r="P221" t="str">
            <v>Link261_1st</v>
          </cell>
        </row>
        <row r="222">
          <cell r="A222">
            <v>220</v>
          </cell>
          <cell r="B222" t="str">
            <v>2;100 DU2</v>
          </cell>
          <cell r="C222">
            <v>210</v>
          </cell>
          <cell r="D222" t="str">
            <v>DU 2</v>
          </cell>
          <cell r="E222" t="str">
            <v>A: 23EHP-2x2-0.6HP NP TN; Upgradable to 4x2</v>
          </cell>
          <cell r="F222" t="str">
            <v>Lokasari Mangga Besar</v>
          </cell>
          <cell r="G222" t="str">
            <v>S06°08'53.5</v>
          </cell>
          <cell r="H222" t="str">
            <v>106°49'30.0</v>
          </cell>
          <cell r="I222" t="str">
            <v>Site-00562</v>
          </cell>
          <cell r="J222" t="str">
            <v>S06°08'47.0</v>
          </cell>
          <cell r="K222" t="str">
            <v>106°49'15.8</v>
          </cell>
          <cell r="L222" t="str">
            <v>0.5 km]</v>
          </cell>
          <cell r="M222" t="str">
            <v>Untitled</v>
          </cell>
          <cell r="N222" t="str">
            <v>&lt;None&gt;</v>
          </cell>
          <cell r="P222" t="str">
            <v>Link300</v>
          </cell>
        </row>
        <row r="223">
          <cell r="A223">
            <v>221</v>
          </cell>
          <cell r="B223" t="str">
            <v>2;66-DU_3</v>
          </cell>
          <cell r="C223">
            <v>221</v>
          </cell>
          <cell r="D223" t="str">
            <v>DU 3</v>
          </cell>
          <cell r="E223" t="str">
            <v>A: 23EHP-2x2-0.6HP NP TN; Upgradable to 4x2</v>
          </cell>
          <cell r="F223" t="str">
            <v>RSCM (non-261)</v>
          </cell>
          <cell r="G223" t="str">
            <v>S06°11'52.1</v>
          </cell>
          <cell r="H223" t="str">
            <v>106°50'47.8</v>
          </cell>
          <cell r="I223" t="str">
            <v>Site-00113</v>
          </cell>
          <cell r="J223" t="str">
            <v>S06°11'45.2</v>
          </cell>
          <cell r="K223" t="str">
            <v>106°50'34.1</v>
          </cell>
          <cell r="L223" t="str">
            <v>0.5 km]</v>
          </cell>
          <cell r="M223" t="str">
            <v>Untitled</v>
          </cell>
          <cell r="N223" t="str">
            <v>&lt;None&gt;</v>
          </cell>
          <cell r="P223" t="str">
            <v>Link261_1st</v>
          </cell>
        </row>
        <row r="224">
          <cell r="A224">
            <v>222</v>
          </cell>
          <cell r="B224" t="str">
            <v>2;43-DU_3</v>
          </cell>
          <cell r="C224">
            <v>222</v>
          </cell>
          <cell r="D224" t="str">
            <v>DU 3</v>
          </cell>
          <cell r="E224" t="str">
            <v>A: 23EHP-2x2-0.6HP NP TN; Upgradable to 4x2</v>
          </cell>
          <cell r="F224" t="str">
            <v>Site-00114</v>
          </cell>
          <cell r="G224" t="str">
            <v>S06°11'24.4</v>
          </cell>
          <cell r="H224" t="str">
            <v>106°49'53.9</v>
          </cell>
          <cell r="I224" t="str">
            <v>Site-00108</v>
          </cell>
          <cell r="J224" t="str">
            <v>S06°11'12.8</v>
          </cell>
          <cell r="K224" t="str">
            <v>106°49'48.2</v>
          </cell>
          <cell r="L224" t="str">
            <v>0.4 km]</v>
          </cell>
          <cell r="M224" t="str">
            <v>Untitled</v>
          </cell>
          <cell r="N224" t="str">
            <v>&lt;None&gt;</v>
          </cell>
          <cell r="P224" t="str">
            <v>Link261_1st</v>
          </cell>
        </row>
        <row r="225">
          <cell r="A225">
            <v>223</v>
          </cell>
          <cell r="B225" t="str">
            <v>2;67-DU_3</v>
          </cell>
          <cell r="C225">
            <v>223</v>
          </cell>
          <cell r="D225" t="str">
            <v>DU 3</v>
          </cell>
          <cell r="E225" t="str">
            <v>A: 23EHP-2x2-0.6HP NP TN; Upgradable to 4x2</v>
          </cell>
          <cell r="F225" t="str">
            <v>Site-00120</v>
          </cell>
          <cell r="G225" t="str">
            <v>S06°11'45.6</v>
          </cell>
          <cell r="H225" t="str">
            <v>106°50'10.2</v>
          </cell>
          <cell r="I225" t="str">
            <v>Plaza Bank Niaga (non-261)</v>
          </cell>
          <cell r="J225" t="str">
            <v>S06°11'28.1</v>
          </cell>
          <cell r="K225" t="str">
            <v>106°49'23.4</v>
          </cell>
          <cell r="L225" t="str">
            <v>1.5 km]</v>
          </cell>
          <cell r="M225" t="str">
            <v>Untitled</v>
          </cell>
          <cell r="N225" t="str">
            <v>&lt;None&gt;</v>
          </cell>
          <cell r="P225" t="str">
            <v>Link261_1st</v>
          </cell>
        </row>
        <row r="226">
          <cell r="A226">
            <v>224</v>
          </cell>
          <cell r="B226" t="str">
            <v>2;95-DU_3</v>
          </cell>
          <cell r="C226">
            <v>224</v>
          </cell>
          <cell r="D226" t="str">
            <v>DU 3</v>
          </cell>
          <cell r="E226" t="str">
            <v>A: 23EHP-2x2-0.6HP NP TN; Upgradable to 4x2</v>
          </cell>
          <cell r="F226" t="str">
            <v>Site-00121</v>
          </cell>
          <cell r="G226" t="str">
            <v>S06°12'01.7</v>
          </cell>
          <cell r="H226" t="str">
            <v>106°49'52.0</v>
          </cell>
          <cell r="I226" t="str">
            <v>Site-00115</v>
          </cell>
          <cell r="J226" t="str">
            <v>S06°11'41.6</v>
          </cell>
          <cell r="K226" t="str">
            <v>106°49'44.1</v>
          </cell>
          <cell r="L226" t="str">
            <v>0.7 km]</v>
          </cell>
          <cell r="M226" t="str">
            <v>Untitled</v>
          </cell>
          <cell r="N226" t="str">
            <v>&lt;None&gt;</v>
          </cell>
          <cell r="P226" t="str">
            <v>Link261_1st</v>
          </cell>
        </row>
        <row r="227">
          <cell r="A227">
            <v>225</v>
          </cell>
          <cell r="B227" t="str">
            <v>2;70-DU_3</v>
          </cell>
          <cell r="C227">
            <v>225</v>
          </cell>
          <cell r="D227" t="str">
            <v>DU 3</v>
          </cell>
          <cell r="E227" t="str">
            <v>A: 23EHP-2x2-0.6HP NP TN; Upgradable to 4x2</v>
          </cell>
          <cell r="F227" t="str">
            <v>Site-00126</v>
          </cell>
          <cell r="G227" t="str">
            <v>S06°12'33.2</v>
          </cell>
          <cell r="H227" t="str">
            <v>106°50'14.4</v>
          </cell>
          <cell r="I227" t="str">
            <v>Site-00486</v>
          </cell>
          <cell r="J227" t="str">
            <v>S06°12'21.3</v>
          </cell>
          <cell r="K227" t="str">
            <v>106°50'27.0</v>
          </cell>
          <cell r="L227" t="str">
            <v>0.5 km]</v>
          </cell>
          <cell r="M227" t="str">
            <v>Untitled</v>
          </cell>
          <cell r="N227" t="str">
            <v>&lt;None&gt;</v>
          </cell>
          <cell r="P227" t="str">
            <v>Link261_1st</v>
          </cell>
        </row>
        <row r="228">
          <cell r="A228">
            <v>226</v>
          </cell>
          <cell r="B228" t="str">
            <v>2;41-DU_3</v>
          </cell>
          <cell r="C228">
            <v>226</v>
          </cell>
          <cell r="D228" t="str">
            <v>DU 3</v>
          </cell>
          <cell r="E228" t="str">
            <v>A: 23EHP-2x2-0.6HP NP TN; Upgradable to 4x2</v>
          </cell>
          <cell r="F228" t="str">
            <v>Site-00438</v>
          </cell>
          <cell r="G228" t="str">
            <v>S06°11'28.9</v>
          </cell>
          <cell r="H228" t="str">
            <v>106°50'24.2</v>
          </cell>
          <cell r="I228" t="str">
            <v>Site-00107</v>
          </cell>
          <cell r="J228" t="str">
            <v>S06°11'07.3</v>
          </cell>
          <cell r="K228" t="str">
            <v>106°50'22.4</v>
          </cell>
          <cell r="L228" t="str">
            <v>0.7 km]</v>
          </cell>
          <cell r="M228" t="str">
            <v>Untitled</v>
          </cell>
          <cell r="N228" t="str">
            <v>&lt;None&gt;</v>
          </cell>
          <cell r="P228" t="str">
            <v>Link261_1st</v>
          </cell>
        </row>
        <row r="229">
          <cell r="A229">
            <v>227</v>
          </cell>
          <cell r="B229" t="str">
            <v>2;154-DU_3</v>
          </cell>
          <cell r="C229">
            <v>227</v>
          </cell>
          <cell r="D229" t="str">
            <v>DU 3</v>
          </cell>
          <cell r="E229" t="str">
            <v>A: 23EHP-2x2-0.6HP NP TN; Upgradable to 4x2</v>
          </cell>
          <cell r="F229" t="str">
            <v>Site-00555</v>
          </cell>
          <cell r="G229" t="str">
            <v>S06°11'24.4</v>
          </cell>
          <cell r="H229" t="str">
            <v>106°49'38.3</v>
          </cell>
          <cell r="I229" t="str">
            <v>Site-00102</v>
          </cell>
          <cell r="J229" t="str">
            <v>S06°11'15.1</v>
          </cell>
          <cell r="K229" t="str">
            <v>106°49'23.9</v>
          </cell>
          <cell r="L229" t="str">
            <v>0.5 km]</v>
          </cell>
          <cell r="M229" t="str">
            <v>Untitled</v>
          </cell>
          <cell r="N229" t="str">
            <v>&lt;None&gt;</v>
          </cell>
          <cell r="P229" t="str">
            <v>Link261_1st</v>
          </cell>
        </row>
        <row r="230">
          <cell r="A230">
            <v>228</v>
          </cell>
          <cell r="B230" t="str">
            <v>2;49-DU_3</v>
          </cell>
          <cell r="C230">
            <v>228</v>
          </cell>
          <cell r="D230" t="str">
            <v>DU 3</v>
          </cell>
          <cell r="E230" t="str">
            <v>A: 23EHP-2x2-0.6HP NP TN; Upgradable to 4x2</v>
          </cell>
          <cell r="F230" t="str">
            <v>Site-00579</v>
          </cell>
          <cell r="G230" t="str">
            <v>S06°10'39.5</v>
          </cell>
          <cell r="H230" t="str">
            <v>106°50'09.1</v>
          </cell>
          <cell r="I230" t="str">
            <v>Site-00860</v>
          </cell>
          <cell r="J230" t="str">
            <v>S06°10'48.2</v>
          </cell>
          <cell r="K230" t="str">
            <v>106°49'55.4</v>
          </cell>
          <cell r="L230" t="str">
            <v>0.5 km]</v>
          </cell>
          <cell r="M230" t="str">
            <v>Untitled</v>
          </cell>
          <cell r="N230" t="str">
            <v>&lt;None&gt;</v>
          </cell>
          <cell r="P230" t="str">
            <v>Link261_1st</v>
          </cell>
        </row>
        <row r="231">
          <cell r="A231">
            <v>229</v>
          </cell>
          <cell r="B231" t="str">
            <v>2;42-DU_3</v>
          </cell>
          <cell r="C231">
            <v>229</v>
          </cell>
          <cell r="D231" t="str">
            <v>DU 3</v>
          </cell>
          <cell r="E231" t="str">
            <v>A: 23EHP-2x2-0.6HP NP TN; Upgradable to 4x2</v>
          </cell>
          <cell r="F231" t="str">
            <v>Site-00585</v>
          </cell>
          <cell r="G231" t="str">
            <v>S06°11'30.7</v>
          </cell>
          <cell r="H231" t="str">
            <v>106°50'09.9</v>
          </cell>
          <cell r="I231" t="str">
            <v>Site-00107</v>
          </cell>
          <cell r="J231" t="str">
            <v>S06°11'07.3</v>
          </cell>
          <cell r="K231" t="str">
            <v>106°50'22.4</v>
          </cell>
          <cell r="L231" t="str">
            <v>0.8 km]</v>
          </cell>
          <cell r="M231" t="str">
            <v>Untitled</v>
          </cell>
          <cell r="N231" t="str">
            <v>&lt;None&gt;</v>
          </cell>
          <cell r="P231" t="str">
            <v>Link261_1st</v>
          </cell>
        </row>
        <row r="232">
          <cell r="A232">
            <v>230</v>
          </cell>
          <cell r="B232" t="str">
            <v>2;196-DU_3</v>
          </cell>
          <cell r="C232">
            <v>230</v>
          </cell>
          <cell r="D232" t="str">
            <v>DU 3</v>
          </cell>
          <cell r="E232" t="str">
            <v>A: 23EHP-2x2-0.6HP NP TN; Upgradable to 4x2</v>
          </cell>
          <cell r="F232" t="str">
            <v>Site-00588 (non-261)</v>
          </cell>
          <cell r="G232" t="str">
            <v>S06°12'22.3</v>
          </cell>
          <cell r="H232" t="str">
            <v>106°50'59.0</v>
          </cell>
          <cell r="I232" t="str">
            <v>Site-00125</v>
          </cell>
          <cell r="J232" t="str">
            <v>S06°12'06.4</v>
          </cell>
          <cell r="K232" t="str">
            <v>106°50'13.6</v>
          </cell>
          <cell r="L232" t="str">
            <v>1.5 km]</v>
          </cell>
          <cell r="M232" t="str">
            <v>Untitled</v>
          </cell>
          <cell r="N232" t="str">
            <v>&lt;None&gt;</v>
          </cell>
          <cell r="P232" t="str">
            <v>Link261_1st</v>
          </cell>
        </row>
        <row r="233">
          <cell r="A233">
            <v>231</v>
          </cell>
          <cell r="B233" t="str">
            <v>4;19-DU_3</v>
          </cell>
          <cell r="C233">
            <v>231</v>
          </cell>
          <cell r="D233" t="str">
            <v>DU 3</v>
          </cell>
          <cell r="E233" t="str">
            <v>G: 23EHP-4x2-0.6HP NP TN; Upgradable to 8x2</v>
          </cell>
          <cell r="F233" t="str">
            <v>Site-00094</v>
          </cell>
          <cell r="G233" t="str">
            <v>S06°10'23.3</v>
          </cell>
          <cell r="H233" t="str">
            <v>106°50'24.3</v>
          </cell>
          <cell r="I233" t="str">
            <v>Site-00189</v>
          </cell>
          <cell r="J233" t="str">
            <v>S06°10'46.7</v>
          </cell>
          <cell r="K233" t="str">
            <v>106°50'30.6</v>
          </cell>
          <cell r="L233" t="str">
            <v>0.7 km]</v>
          </cell>
          <cell r="M233" t="str">
            <v>Untitled</v>
          </cell>
          <cell r="N233" t="str">
            <v>&lt;None&gt;</v>
          </cell>
          <cell r="P233" t="str">
            <v>Link261_1st</v>
          </cell>
        </row>
        <row r="234">
          <cell r="A234">
            <v>232</v>
          </cell>
          <cell r="B234" t="str">
            <v>4;18-DU_3</v>
          </cell>
          <cell r="C234">
            <v>232</v>
          </cell>
          <cell r="D234" t="str">
            <v>DU 3</v>
          </cell>
          <cell r="E234" t="str">
            <v>G: 23EHP-4x2-0.6HP NP TN; Upgradable to 8x2</v>
          </cell>
          <cell r="F234" t="str">
            <v>Site-00587</v>
          </cell>
          <cell r="G234" t="str">
            <v>S06°11'15.3</v>
          </cell>
          <cell r="H234" t="str">
            <v>106°50'10.1</v>
          </cell>
          <cell r="I234" t="str">
            <v>Site-00108</v>
          </cell>
          <cell r="J234" t="str">
            <v>S06°11'12.8</v>
          </cell>
          <cell r="K234" t="str">
            <v>106°49'48.2</v>
          </cell>
          <cell r="L234" t="str">
            <v>0.7 km]</v>
          </cell>
          <cell r="M234" t="str">
            <v>Untitled</v>
          </cell>
          <cell r="N234" t="str">
            <v>&lt;None&gt;</v>
          </cell>
          <cell r="P234" t="str">
            <v>Link261_1st</v>
          </cell>
        </row>
        <row r="235">
          <cell r="A235">
            <v>233</v>
          </cell>
          <cell r="B235" t="str">
            <v>6;9-DU_3</v>
          </cell>
          <cell r="C235">
            <v>233</v>
          </cell>
          <cell r="D235" t="str">
            <v>DU 3</v>
          </cell>
          <cell r="E235" t="str">
            <v>L: 15EHP-8x2-0.6HP HS TN; Upgradable to 16x2</v>
          </cell>
          <cell r="F235" t="str">
            <v>Site-00107</v>
          </cell>
          <cell r="G235" t="str">
            <v>S06°11'07.3</v>
          </cell>
          <cell r="H235" t="str">
            <v>106°50'22.4</v>
          </cell>
          <cell r="I235" t="str">
            <v>Site-00100</v>
          </cell>
          <cell r="J235" t="str">
            <v>S06°11'01.2</v>
          </cell>
          <cell r="K235" t="str">
            <v>106°50'03.0</v>
          </cell>
          <cell r="L235" t="str">
            <v>0.6 km]</v>
          </cell>
          <cell r="M235" t="str">
            <v>Untitled</v>
          </cell>
          <cell r="N235" t="str">
            <v>&lt;None&gt;</v>
          </cell>
          <cell r="P235" t="str">
            <v>Link261_1st</v>
          </cell>
        </row>
        <row r="236">
          <cell r="A236">
            <v>234</v>
          </cell>
          <cell r="B236" t="str">
            <v>6;19-DU_3</v>
          </cell>
          <cell r="C236">
            <v>234</v>
          </cell>
          <cell r="D236" t="str">
            <v>DU 3</v>
          </cell>
          <cell r="E236" t="str">
            <v>L: 15EHP-8x2-0.6HP HS TN; Upgradable to 16x2</v>
          </cell>
          <cell r="F236" t="str">
            <v>Site-00543</v>
          </cell>
          <cell r="G236" t="str">
            <v>S06°12'08.2</v>
          </cell>
          <cell r="H236" t="str">
            <v>106°49'12.5</v>
          </cell>
          <cell r="I236" t="str">
            <v>Site-00115</v>
          </cell>
          <cell r="J236" t="str">
            <v>S06°11'41.6</v>
          </cell>
          <cell r="K236" t="str">
            <v>106°49'44.1</v>
          </cell>
          <cell r="L236" t="str">
            <v>1.3 km]</v>
          </cell>
          <cell r="M236" t="str">
            <v>Untitled</v>
          </cell>
          <cell r="N236" t="str">
            <v>&lt;None&gt;</v>
          </cell>
          <cell r="P236" t="str">
            <v>Link261_1st</v>
          </cell>
        </row>
        <row r="237">
          <cell r="A237">
            <v>235</v>
          </cell>
          <cell r="B237" t="str">
            <v>10;10-DU_3</v>
          </cell>
          <cell r="C237">
            <v>235</v>
          </cell>
          <cell r="D237" t="str">
            <v>DU 3</v>
          </cell>
          <cell r="E237" t="str">
            <v>O: 23EHP-16x2-0.6HP HS TN</v>
          </cell>
          <cell r="F237" t="str">
            <v>Site-00094</v>
          </cell>
          <cell r="G237" t="str">
            <v>S06°10'23.3</v>
          </cell>
          <cell r="H237" t="str">
            <v>106°50'24.3</v>
          </cell>
          <cell r="I237" t="str">
            <v>Site-01110</v>
          </cell>
          <cell r="J237" t="str">
            <v>S06°10'27.0</v>
          </cell>
          <cell r="K237" t="str">
            <v>106°49'48.3</v>
          </cell>
          <cell r="L237" t="str">
            <v>1.1 km]</v>
          </cell>
          <cell r="M237" t="str">
            <v>Untitled</v>
          </cell>
          <cell r="N237" t="str">
            <v>&lt;None&gt;</v>
          </cell>
          <cell r="P237" t="str">
            <v>Link261_1st</v>
          </cell>
        </row>
        <row r="238">
          <cell r="A238">
            <v>236</v>
          </cell>
          <cell r="B238" t="str">
            <v>10;17-DU_3</v>
          </cell>
          <cell r="C238">
            <v>236</v>
          </cell>
          <cell r="D238" t="str">
            <v>DU 3</v>
          </cell>
          <cell r="E238" t="str">
            <v>O: 23EHP-16x2-0.6HP HS TN</v>
          </cell>
          <cell r="F238" t="str">
            <v>Site-00546</v>
          </cell>
          <cell r="G238" t="str">
            <v>S06°11'58.3</v>
          </cell>
          <cell r="H238" t="str">
            <v>106°49'40.7</v>
          </cell>
          <cell r="I238" t="str">
            <v>Site-00543</v>
          </cell>
          <cell r="J238" t="str">
            <v>S06°12'08.2</v>
          </cell>
          <cell r="K238" t="str">
            <v>106°49'12.5</v>
          </cell>
          <cell r="L238" t="str">
            <v>0.9 km]</v>
          </cell>
          <cell r="M238" t="str">
            <v>Untitled</v>
          </cell>
          <cell r="N238" t="str">
            <v>&lt;None&gt;</v>
          </cell>
          <cell r="P238" t="str">
            <v>Link261_1st</v>
          </cell>
        </row>
        <row r="239">
          <cell r="A239">
            <v>237</v>
          </cell>
          <cell r="C239">
            <v>237</v>
          </cell>
          <cell r="D239" t="str">
            <v>DU 3</v>
          </cell>
          <cell r="E239" t="str">
            <v>J: 7EHP-4x2-0.6HP NP TN; Upgradable to 8x2</v>
          </cell>
          <cell r="F239" t="str">
            <v>Spare</v>
          </cell>
          <cell r="O239" t="str">
            <v>Spare</v>
          </cell>
          <cell r="P239" t="str">
            <v>Link261_1st</v>
          </cell>
        </row>
        <row r="240">
          <cell r="A240">
            <v>238</v>
          </cell>
          <cell r="C240">
            <v>238</v>
          </cell>
          <cell r="D240" t="str">
            <v>DU 3</v>
          </cell>
          <cell r="E240" t="str">
            <v>J: 7EHP-4x2-0.6HP NP TN; Upgradable to 8x2</v>
          </cell>
          <cell r="F240" t="str">
            <v>Spare</v>
          </cell>
          <cell r="O240" t="str">
            <v>Spare</v>
          </cell>
          <cell r="P240" t="str">
            <v>Link261_1st</v>
          </cell>
        </row>
        <row r="241">
          <cell r="A241">
            <v>239</v>
          </cell>
          <cell r="C241">
            <v>239</v>
          </cell>
          <cell r="D241" t="str">
            <v>DU 3</v>
          </cell>
          <cell r="E241" t="str">
            <v>K: 7EHP-4x2-1.2HP NP TN; Upgradable to 8x2</v>
          </cell>
          <cell r="F241" t="str">
            <v>Spare</v>
          </cell>
          <cell r="O241" t="str">
            <v>Spare</v>
          </cell>
          <cell r="P241" t="str">
            <v>Link261_1st</v>
          </cell>
        </row>
        <row r="242">
          <cell r="A242">
            <v>240</v>
          </cell>
          <cell r="C242">
            <v>240</v>
          </cell>
          <cell r="D242" t="str">
            <v>DU 3</v>
          </cell>
          <cell r="E242" t="str">
            <v>K: 7EHP-4x2-1.2HP NP TN; Upgradable to 8x2</v>
          </cell>
          <cell r="F242" t="str">
            <v>Spare</v>
          </cell>
          <cell r="O242" t="str">
            <v>Spare</v>
          </cell>
          <cell r="P242" t="str">
            <v>Link261_1st</v>
          </cell>
        </row>
        <row r="243">
          <cell r="A243">
            <v>241</v>
          </cell>
          <cell r="C243">
            <v>241</v>
          </cell>
          <cell r="D243" t="str">
            <v>DU 3</v>
          </cell>
          <cell r="E243" t="str">
            <v>K: 7EHP-4x2-1.2HP NP TN; Upgradable to 8x2</v>
          </cell>
          <cell r="F243" t="str">
            <v>Spare</v>
          </cell>
          <cell r="O243" t="str">
            <v>Spare</v>
          </cell>
          <cell r="P243" t="str">
            <v>Link261_1st</v>
          </cell>
        </row>
        <row r="244">
          <cell r="A244">
            <v>242</v>
          </cell>
          <cell r="C244">
            <v>242</v>
          </cell>
          <cell r="D244" t="str">
            <v>DU 3</v>
          </cell>
          <cell r="E244" t="str">
            <v>K: 7EHP-4x2-1.2HP NP TN; Upgradable to 8x2</v>
          </cell>
          <cell r="F244" t="str">
            <v>Spare</v>
          </cell>
          <cell r="O244" t="str">
            <v>Spare</v>
          </cell>
          <cell r="P244" t="str">
            <v>Link261_1st</v>
          </cell>
        </row>
        <row r="245">
          <cell r="A245">
            <v>243</v>
          </cell>
          <cell r="C245">
            <v>243</v>
          </cell>
          <cell r="D245" t="str">
            <v>DU 3</v>
          </cell>
          <cell r="E245" t="str">
            <v>N: 7EHP-8x2-0.6HP HS TN; Upgradable to 16x2</v>
          </cell>
          <cell r="F245" t="str">
            <v>Spare</v>
          </cell>
          <cell r="O245" t="str">
            <v>Spare</v>
          </cell>
          <cell r="P245" t="str">
            <v>Link261_1st</v>
          </cell>
        </row>
        <row r="246">
          <cell r="A246">
            <v>244</v>
          </cell>
          <cell r="C246">
            <v>244</v>
          </cell>
          <cell r="D246" t="str">
            <v>DU 3</v>
          </cell>
          <cell r="E246" t="str">
            <v>N: 7EHP-8x2-0.6HP HS TN; Upgradable to 16x2</v>
          </cell>
          <cell r="F246" t="str">
            <v>Spare</v>
          </cell>
          <cell r="O246" t="str">
            <v>Spare</v>
          </cell>
          <cell r="P246" t="str">
            <v>Link261_1st</v>
          </cell>
        </row>
        <row r="247">
          <cell r="A247">
            <v>245</v>
          </cell>
          <cell r="C247">
            <v>245</v>
          </cell>
          <cell r="D247" t="str">
            <v>DU 3</v>
          </cell>
          <cell r="E247" t="str">
            <v>N: 7EHP-8x2-0.6HP HS TN; Upgradable to 16x2</v>
          </cell>
          <cell r="F247" t="str">
            <v>Spare</v>
          </cell>
          <cell r="O247" t="str">
            <v>Spare</v>
          </cell>
          <cell r="P247" t="str">
            <v>Link261_1st</v>
          </cell>
        </row>
        <row r="248">
          <cell r="A248">
            <v>246</v>
          </cell>
          <cell r="C248">
            <v>246</v>
          </cell>
          <cell r="D248" t="str">
            <v>DU 3</v>
          </cell>
          <cell r="E248" t="str">
            <v>N: 7EHP-8x2-0.6HP HS TN; Upgradable to 16x2</v>
          </cell>
          <cell r="F248" t="str">
            <v>Spare</v>
          </cell>
          <cell r="O248" t="str">
            <v>Spare</v>
          </cell>
          <cell r="P248" t="str">
            <v>Link261_1st</v>
          </cell>
        </row>
        <row r="249">
          <cell r="A249">
            <v>247</v>
          </cell>
          <cell r="B249" t="str">
            <v>2;63-DU_4</v>
          </cell>
          <cell r="C249">
            <v>247</v>
          </cell>
          <cell r="D249" t="str">
            <v>DU 4</v>
          </cell>
          <cell r="E249" t="str">
            <v>A: 23EHP-2x2-0.6HP NP TN; Upgradable to 4x2</v>
          </cell>
          <cell r="F249" t="str">
            <v>Casablanca (non-261)</v>
          </cell>
          <cell r="G249" t="str">
            <v>S06°13'24.3</v>
          </cell>
          <cell r="H249" t="str">
            <v>106°50'42.5</v>
          </cell>
          <cell r="I249" t="str">
            <v>Site-00186</v>
          </cell>
          <cell r="J249" t="str">
            <v>S06°13'29.4</v>
          </cell>
          <cell r="K249" t="str">
            <v>106°50'24.9</v>
          </cell>
          <cell r="L249" t="str">
            <v>0.6 km]</v>
          </cell>
          <cell r="M249" t="str">
            <v>Untitled</v>
          </cell>
          <cell r="N249" t="str">
            <v>&lt;None&gt;</v>
          </cell>
          <cell r="P249" t="str">
            <v>Link261_1st</v>
          </cell>
        </row>
        <row r="250">
          <cell r="A250">
            <v>248</v>
          </cell>
          <cell r="B250" t="str">
            <v>2;190-DU_4</v>
          </cell>
          <cell r="C250">
            <v>248</v>
          </cell>
          <cell r="D250" t="str">
            <v>DU 4</v>
          </cell>
          <cell r="E250" t="str">
            <v>A: 23EHP-2x2-0.6HP NP TN; Upgradable to 4x2</v>
          </cell>
          <cell r="F250" t="str">
            <v>Site-00129</v>
          </cell>
          <cell r="G250" t="str">
            <v>S06°13'06.1</v>
          </cell>
          <cell r="H250" t="str">
            <v>106°49'23.1</v>
          </cell>
          <cell r="I250" t="str">
            <v>Site-00128</v>
          </cell>
          <cell r="J250" t="str">
            <v>S06°12'49.9</v>
          </cell>
          <cell r="K250" t="str">
            <v>106°49'30.7</v>
          </cell>
          <cell r="L250" t="str">
            <v>0.6 km]</v>
          </cell>
          <cell r="M250" t="str">
            <v>Untitled</v>
          </cell>
          <cell r="N250" t="str">
            <v>&lt;None&gt;</v>
          </cell>
          <cell r="P250" t="str">
            <v>Link261_1st</v>
          </cell>
        </row>
        <row r="251">
          <cell r="A251">
            <v>249</v>
          </cell>
          <cell r="B251" t="str">
            <v>2;69-DU_4</v>
          </cell>
          <cell r="C251">
            <v>249</v>
          </cell>
          <cell r="D251" t="str">
            <v>DU 4</v>
          </cell>
          <cell r="E251" t="str">
            <v>A: 23EHP-2x2-0.6HP NP TN; Upgradable to 4x2</v>
          </cell>
          <cell r="F251" t="str">
            <v>Site-00146</v>
          </cell>
          <cell r="G251" t="str">
            <v>S06°12'54.6</v>
          </cell>
          <cell r="H251" t="str">
            <v>106°50'34.5</v>
          </cell>
          <cell r="I251" t="str">
            <v>Site-00126</v>
          </cell>
          <cell r="J251" t="str">
            <v>S06°12'33.2</v>
          </cell>
          <cell r="K251" t="str">
            <v>106°50'14.4</v>
          </cell>
          <cell r="L251" t="str">
            <v>0.9 km]</v>
          </cell>
          <cell r="M251" t="str">
            <v>Untitled</v>
          </cell>
          <cell r="N251" t="str">
            <v>&lt;None&gt;</v>
          </cell>
          <cell r="P251" t="str">
            <v>Link261_1st</v>
          </cell>
        </row>
        <row r="252">
          <cell r="A252">
            <v>250</v>
          </cell>
          <cell r="B252" t="str">
            <v>2;20-DU_4</v>
          </cell>
          <cell r="C252">
            <v>250</v>
          </cell>
          <cell r="D252" t="str">
            <v>DU 4</v>
          </cell>
          <cell r="E252" t="str">
            <v>A: 23EHP-2x2-0.6HP NP TN; Upgradable to 4x2</v>
          </cell>
          <cell r="F252" t="str">
            <v>Trans Tv (non-261)</v>
          </cell>
          <cell r="G252" t="str">
            <v>S06°14'27.3</v>
          </cell>
          <cell r="H252" t="str">
            <v>106°49'52.7</v>
          </cell>
          <cell r="I252" t="str">
            <v>Site-00167</v>
          </cell>
          <cell r="J252" t="str">
            <v>S06°14'13.5</v>
          </cell>
          <cell r="K252" t="str">
            <v>106°50'14.9</v>
          </cell>
          <cell r="L252" t="str">
            <v>0.8 km]</v>
          </cell>
          <cell r="M252" t="str">
            <v>Untitled</v>
          </cell>
          <cell r="N252" t="str">
            <v>&lt;None&gt;</v>
          </cell>
          <cell r="P252" t="str">
            <v>Link261_1st</v>
          </cell>
        </row>
        <row r="253">
          <cell r="A253">
            <v>251</v>
          </cell>
          <cell r="B253" t="str">
            <v>2;191-DU_4</v>
          </cell>
          <cell r="C253">
            <v>251</v>
          </cell>
          <cell r="D253" t="str">
            <v>DU 4</v>
          </cell>
          <cell r="E253" t="str">
            <v>A: 23EHP-2x2-0.6HP NP TN; Upgradable to 4x2</v>
          </cell>
          <cell r="F253" t="str">
            <v>Universitas Atma Jaya (non-261)</v>
          </cell>
          <cell r="G253" t="str">
            <v>S06°13'06.6</v>
          </cell>
          <cell r="H253" t="str">
            <v>106°48'55.2</v>
          </cell>
          <cell r="I253" t="str">
            <v>Site-00136</v>
          </cell>
          <cell r="J253" t="str">
            <v>S06°13'19.8</v>
          </cell>
          <cell r="K253" t="str">
            <v>106°49'16.0</v>
          </cell>
          <cell r="L253" t="str">
            <v>0.8 km]</v>
          </cell>
          <cell r="M253" t="str">
            <v>Untitled</v>
          </cell>
          <cell r="N253" t="str">
            <v>&lt;None&gt;</v>
          </cell>
          <cell r="P253" t="str">
            <v>Link261_1st</v>
          </cell>
        </row>
        <row r="254">
          <cell r="A254">
            <v>252</v>
          </cell>
          <cell r="B254" t="str">
            <v>4;10-DU_4</v>
          </cell>
          <cell r="C254">
            <v>252</v>
          </cell>
          <cell r="D254" t="str">
            <v>DU 4</v>
          </cell>
          <cell r="E254" t="str">
            <v>G: 23EHP-4x2-0.6HP NP TN; Upgradable to 8x2</v>
          </cell>
          <cell r="F254" t="str">
            <v>Graha Irama* (non-261)</v>
          </cell>
          <cell r="G254" t="str">
            <v>S06°14'00.7</v>
          </cell>
          <cell r="H254" t="str">
            <v>106°49'56.0</v>
          </cell>
          <cell r="I254" t="str">
            <v>Site-00157</v>
          </cell>
          <cell r="J254" t="str">
            <v>S06°13'55.0</v>
          </cell>
          <cell r="K254" t="str">
            <v>106°50'20.5</v>
          </cell>
          <cell r="L254" t="str">
            <v>0.8 km]</v>
          </cell>
          <cell r="M254" t="str">
            <v>Untitled</v>
          </cell>
          <cell r="N254" t="str">
            <v>&lt;None&gt;</v>
          </cell>
          <cell r="P254" t="str">
            <v>Link261_1st</v>
          </cell>
        </row>
        <row r="255">
          <cell r="A255">
            <v>253</v>
          </cell>
          <cell r="B255" t="str">
            <v>4;29-DU_4</v>
          </cell>
          <cell r="C255">
            <v>253</v>
          </cell>
          <cell r="D255" t="str">
            <v>DU 4</v>
          </cell>
          <cell r="E255" t="str">
            <v>G: 23EHP-4x2-0.6HP NP TN; Upgradable to 8x2</v>
          </cell>
          <cell r="F255" t="str">
            <v>Site-00533</v>
          </cell>
          <cell r="G255" t="str">
            <v>S06°13'07.0</v>
          </cell>
          <cell r="H255" t="str">
            <v>106°49'39.2</v>
          </cell>
          <cell r="I255" t="str">
            <v>Wisma Tugu (1 &amp; 2) (non-261)</v>
          </cell>
          <cell r="J255" t="str">
            <v>S06°12'54.8</v>
          </cell>
          <cell r="K255" t="str">
            <v>106°49'52.7</v>
          </cell>
          <cell r="L255" t="str">
            <v>0.6 km]</v>
          </cell>
          <cell r="M255" t="str">
            <v>Untitled</v>
          </cell>
          <cell r="N255" t="str">
            <v>&lt;None&gt;</v>
          </cell>
          <cell r="P255" t="str">
            <v>Link261_1st</v>
          </cell>
        </row>
        <row r="256">
          <cell r="A256">
            <v>254</v>
          </cell>
          <cell r="B256" t="str">
            <v>4;16-DU_4</v>
          </cell>
          <cell r="C256">
            <v>254</v>
          </cell>
          <cell r="D256" t="str">
            <v>DU 4</v>
          </cell>
          <cell r="E256" t="str">
            <v>G: 23EHP-4x2-0.6HP NP TN; Upgradable to 8x2</v>
          </cell>
          <cell r="F256" t="str">
            <v>Site-00694</v>
          </cell>
          <cell r="G256" t="str">
            <v>S06°14'05.7</v>
          </cell>
          <cell r="H256" t="str">
            <v>106°48'57.2</v>
          </cell>
          <cell r="I256" t="str">
            <v>Site-00589</v>
          </cell>
          <cell r="J256" t="str">
            <v>S06°14'00.5</v>
          </cell>
          <cell r="K256" t="str">
            <v>106°49'17.3</v>
          </cell>
          <cell r="L256" t="str">
            <v>0.6 km]</v>
          </cell>
          <cell r="M256" t="str">
            <v>Untitled</v>
          </cell>
          <cell r="N256" t="str">
            <v>&lt;None&gt;</v>
          </cell>
          <cell r="P256" t="str">
            <v>Link261_1st</v>
          </cell>
        </row>
        <row r="257">
          <cell r="A257">
            <v>255</v>
          </cell>
          <cell r="B257" t="str">
            <v>6;40-DU_4</v>
          </cell>
          <cell r="C257">
            <v>255</v>
          </cell>
          <cell r="D257" t="str">
            <v>DU 4</v>
          </cell>
          <cell r="E257" t="str">
            <v>L: 15EHP-8x2-0.6HP HS TN; Upgradable to 16x2</v>
          </cell>
          <cell r="F257" t="str">
            <v>Site-00128</v>
          </cell>
          <cell r="G257" t="str">
            <v>S06°12'49.9</v>
          </cell>
          <cell r="H257" t="str">
            <v>106°49'30.7</v>
          </cell>
          <cell r="I257" t="str">
            <v>Site-00548</v>
          </cell>
          <cell r="J257" t="str">
            <v>S06°12'28.8</v>
          </cell>
          <cell r="K257" t="str">
            <v>106°49'19.5</v>
          </cell>
          <cell r="L257" t="str">
            <v>0.7 km]</v>
          </cell>
          <cell r="M257" t="str">
            <v>Untitled</v>
          </cell>
          <cell r="N257" t="str">
            <v>&lt;None&gt;</v>
          </cell>
          <cell r="P257" t="str">
            <v>Link261_1st</v>
          </cell>
        </row>
        <row r="258">
          <cell r="A258">
            <v>256</v>
          </cell>
          <cell r="B258" t="str">
            <v>6;10-DU_4</v>
          </cell>
          <cell r="C258">
            <v>256</v>
          </cell>
          <cell r="D258" t="str">
            <v>DU 4</v>
          </cell>
          <cell r="E258" t="str">
            <v>L: 15EHP-8x2-0.6HP HS TN; Upgradable to 16x2</v>
          </cell>
          <cell r="F258" t="str">
            <v>Site-00130</v>
          </cell>
          <cell r="G258" t="str">
            <v>S06°13'22.0</v>
          </cell>
          <cell r="H258" t="str">
            <v>106°48'54.7</v>
          </cell>
          <cell r="I258" t="str">
            <v>Hotal Crown Plaza (non-261)</v>
          </cell>
          <cell r="J258" t="str">
            <v>S06°13'21.3</v>
          </cell>
          <cell r="K258" t="str">
            <v>106°48'54.6</v>
          </cell>
          <cell r="L258" t="str">
            <v>0.0 km]</v>
          </cell>
          <cell r="M258" t="str">
            <v>Untitled</v>
          </cell>
          <cell r="N258" t="str">
            <v>&lt;None&gt;</v>
          </cell>
          <cell r="P258" t="str">
            <v>Link261_1st</v>
          </cell>
        </row>
        <row r="259">
          <cell r="A259">
            <v>257</v>
          </cell>
          <cell r="B259" t="str">
            <v>6;21-DU_4</v>
          </cell>
          <cell r="C259">
            <v>257</v>
          </cell>
          <cell r="D259" t="str">
            <v>DU 4</v>
          </cell>
          <cell r="E259" t="str">
            <v>L: 15EHP-8x2-0.6HP HS TN; Upgradable to 16x2</v>
          </cell>
          <cell r="F259" t="str">
            <v>Site-01189</v>
          </cell>
          <cell r="G259" t="str">
            <v>S06°12'37.5</v>
          </cell>
          <cell r="H259" t="str">
            <v>106°50'38.4</v>
          </cell>
          <cell r="I259" t="str">
            <v>Site-00126</v>
          </cell>
          <cell r="J259" t="str">
            <v>S06°12'33.2</v>
          </cell>
          <cell r="K259" t="str">
            <v>106°50'14.4</v>
          </cell>
          <cell r="L259" t="str">
            <v>0.7 km]</v>
          </cell>
          <cell r="M259" t="str">
            <v>Untitled</v>
          </cell>
          <cell r="N259" t="str">
            <v>&lt;None&gt;</v>
          </cell>
          <cell r="P259" t="str">
            <v>Link261_1st</v>
          </cell>
        </row>
        <row r="260">
          <cell r="A260">
            <v>258</v>
          </cell>
          <cell r="B260" t="str">
            <v>10;10-DU_4</v>
          </cell>
          <cell r="C260">
            <v>258</v>
          </cell>
          <cell r="D260" t="str">
            <v>DU 4</v>
          </cell>
          <cell r="E260" t="str">
            <v>O: 23EHP-16x2-0.6HP HS TN</v>
          </cell>
          <cell r="F260" t="str">
            <v>Site-00130</v>
          </cell>
          <cell r="G260" t="str">
            <v>S06°13'22.0</v>
          </cell>
          <cell r="H260" t="str">
            <v>106°48'54.7</v>
          </cell>
          <cell r="I260" t="str">
            <v>Site-00139</v>
          </cell>
          <cell r="J260" t="str">
            <v>S06°13'36.5</v>
          </cell>
          <cell r="K260" t="str">
            <v>106°49'01.6</v>
          </cell>
          <cell r="L260" t="str">
            <v>0.5 km]</v>
          </cell>
          <cell r="M260" t="str">
            <v>Untitled</v>
          </cell>
          <cell r="N260" t="str">
            <v>&lt;None&gt;</v>
          </cell>
          <cell r="P260" t="str">
            <v>Link261_1st</v>
          </cell>
        </row>
        <row r="261">
          <cell r="A261">
            <v>259</v>
          </cell>
          <cell r="C261">
            <v>259</v>
          </cell>
          <cell r="D261" t="str">
            <v>DU 4</v>
          </cell>
          <cell r="E261" t="str">
            <v>N: 7EHP-8x2-0.6HP HS TN; Upgradable to 16x2</v>
          </cell>
          <cell r="F261" t="str">
            <v>Spare</v>
          </cell>
          <cell r="O261" t="str">
            <v>Spare</v>
          </cell>
          <cell r="P261" t="str">
            <v>Link261_1st</v>
          </cell>
        </row>
        <row r="262">
          <cell r="A262">
            <v>260</v>
          </cell>
          <cell r="C262">
            <v>260</v>
          </cell>
          <cell r="D262" t="str">
            <v>DU 4</v>
          </cell>
          <cell r="E262" t="str">
            <v>N: 7EHP-8x2-0.6HP HS TN; Upgradable to 16x2</v>
          </cell>
          <cell r="F262" t="str">
            <v>Spare</v>
          </cell>
          <cell r="O262" t="str">
            <v>Spare</v>
          </cell>
          <cell r="P262" t="str">
            <v>Link261_1st</v>
          </cell>
        </row>
        <row r="263">
          <cell r="A263">
            <v>261</v>
          </cell>
          <cell r="B263" t="str">
            <v>10;6-DU_5a</v>
          </cell>
          <cell r="C263">
            <v>261</v>
          </cell>
          <cell r="D263" t="str">
            <v>DU 5a</v>
          </cell>
          <cell r="E263" t="str">
            <v>O: 23EHP-16x2-0.6HP HS TN</v>
          </cell>
          <cell r="F263" t="str">
            <v>Site-00550</v>
          </cell>
          <cell r="G263" t="str">
            <v>S06°14'30.7</v>
          </cell>
          <cell r="H263" t="str">
            <v>106°48'05.1</v>
          </cell>
          <cell r="I263" t="str">
            <v>RS Pertamina (non-261)</v>
          </cell>
          <cell r="J263" t="str">
            <v>S06°14'22.9</v>
          </cell>
          <cell r="K263" t="str">
            <v>106°47'36.2</v>
          </cell>
          <cell r="L263" t="str">
            <v>0.9 km]</v>
          </cell>
          <cell r="M263" t="str">
            <v>Untitled</v>
          </cell>
          <cell r="N263" t="str">
            <v>&lt;None&gt;</v>
          </cell>
          <cell r="P263" t="str">
            <v>Link261_1st</v>
          </cell>
        </row>
        <row r="264">
          <cell r="A264">
            <v>262</v>
          </cell>
          <cell r="B264" t="str">
            <v>2;34-DU-5a</v>
          </cell>
          <cell r="C264">
            <v>262</v>
          </cell>
          <cell r="D264" t="str">
            <v>DU 5a</v>
          </cell>
          <cell r="E264" t="str">
            <v>A: 23EHP-2x2-0.6HP NP TN; Upgradable to 4x2</v>
          </cell>
          <cell r="F264" t="str">
            <v>Senayan City (non-261)</v>
          </cell>
          <cell r="G264" t="str">
            <v>S06°13'36.0</v>
          </cell>
          <cell r="H264" t="str">
            <v>106°47'50.8</v>
          </cell>
          <cell r="I264" t="str">
            <v>Site-00888</v>
          </cell>
          <cell r="J264" t="str">
            <v>S06°13'51.5</v>
          </cell>
          <cell r="K264" t="str">
            <v>106°47'54.5</v>
          </cell>
          <cell r="L264" t="str">
            <v>0.5 km]</v>
          </cell>
          <cell r="M264" t="str">
            <v>Untitled</v>
          </cell>
          <cell r="N264" t="str">
            <v>&lt;None&gt;</v>
          </cell>
          <cell r="P264" t="str">
            <v>Link261_1st</v>
          </cell>
        </row>
        <row r="265">
          <cell r="A265">
            <v>263</v>
          </cell>
          <cell r="B265" t="str">
            <v>2;33-DU_5a</v>
          </cell>
          <cell r="C265">
            <v>263</v>
          </cell>
          <cell r="D265" t="str">
            <v>DU 5a</v>
          </cell>
          <cell r="E265" t="str">
            <v>A: 23EHP-2x2-0.6HP NP TN; Upgradable to 4x2</v>
          </cell>
          <cell r="F265" t="str">
            <v>Site-00134 (non-261)</v>
          </cell>
          <cell r="G265" t="str">
            <v>S06°14'01.8</v>
          </cell>
          <cell r="H265" t="str">
            <v>106°47'13.8</v>
          </cell>
          <cell r="I265" t="str">
            <v>Site-00133</v>
          </cell>
          <cell r="J265" t="str">
            <v>S06°13'59.5</v>
          </cell>
          <cell r="K265" t="str">
            <v>106°47'36.4</v>
          </cell>
          <cell r="L265" t="str">
            <v>0.7 km]</v>
          </cell>
          <cell r="M265" t="str">
            <v>Untitled</v>
          </cell>
          <cell r="N265" t="str">
            <v>&lt;None&gt;</v>
          </cell>
          <cell r="P265" t="str">
            <v>Link261_1st</v>
          </cell>
        </row>
        <row r="266">
          <cell r="A266">
            <v>264</v>
          </cell>
          <cell r="B266" t="str">
            <v>2;29-DU_5a</v>
          </cell>
          <cell r="C266">
            <v>264</v>
          </cell>
          <cell r="D266" t="str">
            <v>DU 5a</v>
          </cell>
          <cell r="E266" t="str">
            <v>A: 23EHP-2x2-0.6HP NP TN; Upgradable to 4x2</v>
          </cell>
          <cell r="F266" t="str">
            <v>RS Pertamina (non-261)</v>
          </cell>
          <cell r="G266" t="str">
            <v>S06°14'22.9</v>
          </cell>
          <cell r="H266" t="str">
            <v>106°47'36.2</v>
          </cell>
          <cell r="I266" t="str">
            <v>Site-00144</v>
          </cell>
          <cell r="J266" t="str">
            <v>S06°14'25.0</v>
          </cell>
          <cell r="K266" t="str">
            <v>106°47'33.4</v>
          </cell>
          <cell r="L266" t="str">
            <v>0.1 km]</v>
          </cell>
          <cell r="M266" t="str">
            <v>Untitled</v>
          </cell>
          <cell r="N266" t="str">
            <v>&lt;None&gt;</v>
          </cell>
          <cell r="P266" t="str">
            <v>Link261_1st</v>
          </cell>
        </row>
        <row r="267">
          <cell r="A267">
            <v>265</v>
          </cell>
          <cell r="B267" t="str">
            <v>4;12-DU_5a</v>
          </cell>
          <cell r="C267">
            <v>265</v>
          </cell>
          <cell r="D267" t="str">
            <v>DU 5a</v>
          </cell>
          <cell r="E267" t="str">
            <v>G: 23EHP-4x2-0.6HP NP TN; Upgradable to 8x2</v>
          </cell>
          <cell r="F267" t="str">
            <v>RS Pertamina (non-261)</v>
          </cell>
          <cell r="G267" t="str">
            <v>S06°14'22.9</v>
          </cell>
          <cell r="H267" t="str">
            <v>106°47'36.2</v>
          </cell>
          <cell r="I267" t="str">
            <v>Site-00786</v>
          </cell>
          <cell r="J267" t="str">
            <v>S06°14'20.5</v>
          </cell>
          <cell r="K267" t="str">
            <v>106°47'12.1</v>
          </cell>
          <cell r="L267" t="str">
            <v>0.7 km]</v>
          </cell>
          <cell r="M267" t="str">
            <v>Untitled</v>
          </cell>
          <cell r="N267" t="str">
            <v>&lt;None&gt;</v>
          </cell>
          <cell r="P267" t="str">
            <v>Link261_1st</v>
          </cell>
        </row>
        <row r="268">
          <cell r="A268">
            <v>266</v>
          </cell>
          <cell r="B268" t="str">
            <v>10-DU_5a</v>
          </cell>
          <cell r="C268">
            <v>266</v>
          </cell>
          <cell r="D268" t="str">
            <v>DU 5a</v>
          </cell>
          <cell r="E268" t="str">
            <v>O: 23EHP-16x2-0.6HP HS TN</v>
          </cell>
          <cell r="F268" t="str">
            <v>Site-00164</v>
          </cell>
          <cell r="G268" t="str">
            <v>S06°14'58.8</v>
          </cell>
          <cell r="H268" t="str">
            <v>106°47'51.1</v>
          </cell>
          <cell r="I268" t="str">
            <v>Site-00155</v>
          </cell>
          <cell r="J268" t="str">
            <v>S06°14'59.7</v>
          </cell>
          <cell r="K268" t="str">
            <v>106°47'31.8</v>
          </cell>
          <cell r="L268" t="str">
            <v>0.6 km]</v>
          </cell>
          <cell r="M268" t="str">
            <v>Untitled</v>
          </cell>
          <cell r="N268" t="str">
            <v>&lt;None&gt;</v>
          </cell>
          <cell r="P268" t="str">
            <v>Link261_1st</v>
          </cell>
        </row>
        <row r="269">
          <cell r="A269">
            <v>267</v>
          </cell>
          <cell r="B269" t="str">
            <v>2;2-DU_5a</v>
          </cell>
          <cell r="C269">
            <v>267</v>
          </cell>
          <cell r="D269" t="str">
            <v>DU 5a</v>
          </cell>
          <cell r="E269" t="str">
            <v>A: 23EHP-2x2-0.6HP NP TN; Upgradable to 4x2</v>
          </cell>
          <cell r="F269" t="str">
            <v>Site-00155</v>
          </cell>
          <cell r="G269" t="str">
            <v>S06°14'59.7</v>
          </cell>
          <cell r="H269" t="str">
            <v>106°47'31.8</v>
          </cell>
          <cell r="I269" t="str">
            <v>Site-00510</v>
          </cell>
          <cell r="J269" t="str">
            <v>S06°14'43.6</v>
          </cell>
          <cell r="K269" t="str">
            <v>106°46'53.2</v>
          </cell>
          <cell r="L269" t="str">
            <v>1.3 km]</v>
          </cell>
          <cell r="M269" t="str">
            <v>Untitled</v>
          </cell>
          <cell r="N269" t="str">
            <v>&lt;None&gt;</v>
          </cell>
          <cell r="P269" t="str">
            <v>Link261_1st</v>
          </cell>
        </row>
        <row r="270">
          <cell r="A270">
            <v>268</v>
          </cell>
          <cell r="B270" t="str">
            <v>2;5-DU_5a</v>
          </cell>
          <cell r="C270">
            <v>268</v>
          </cell>
          <cell r="D270" t="str">
            <v>DU 5a</v>
          </cell>
          <cell r="E270" t="str">
            <v>A: 23EHP-2x2-0.6HP NP TN; Upgradable to 4x2</v>
          </cell>
          <cell r="F270" t="str">
            <v>Site-00545</v>
          </cell>
          <cell r="G270" t="str">
            <v>S06°14'47.3</v>
          </cell>
          <cell r="H270" t="str">
            <v>106°47'24.7</v>
          </cell>
          <cell r="I270" t="str">
            <v>Site-00145</v>
          </cell>
          <cell r="J270" t="str">
            <v>S06°14'39.8</v>
          </cell>
          <cell r="K270" t="str">
            <v>106°47'13.1</v>
          </cell>
          <cell r="L270" t="str">
            <v>0.4 km]</v>
          </cell>
          <cell r="M270" t="str">
            <v>Untitled</v>
          </cell>
          <cell r="N270" t="str">
            <v>&lt;None&gt;</v>
          </cell>
          <cell r="P270" t="str">
            <v>Link261_1st</v>
          </cell>
        </row>
        <row r="271">
          <cell r="A271">
            <v>269</v>
          </cell>
          <cell r="B271" t="str">
            <v>2-DU_5a</v>
          </cell>
          <cell r="C271">
            <v>269</v>
          </cell>
          <cell r="D271" t="str">
            <v>DU 5a</v>
          </cell>
          <cell r="E271" t="str">
            <v>A: 23EHP-2x2-0.6HP NP TN; Upgradable to 4x2</v>
          </cell>
          <cell r="F271" t="str">
            <v>Site-00165</v>
          </cell>
          <cell r="G271" t="str">
            <v>S06°15'05.7</v>
          </cell>
          <cell r="H271" t="str">
            <v>106°47'15.5</v>
          </cell>
          <cell r="I271" t="str">
            <v>Site-00156</v>
          </cell>
          <cell r="J271" t="str">
            <v>S06°15'03.0</v>
          </cell>
          <cell r="K271" t="str">
            <v>106°46'56.8</v>
          </cell>
          <cell r="L271" t="str">
            <v>0.6 km]</v>
          </cell>
          <cell r="M271" t="str">
            <v>Untitled</v>
          </cell>
          <cell r="N271" t="str">
            <v>&lt;None&gt;</v>
          </cell>
          <cell r="P271" t="str">
            <v>Link261_1st</v>
          </cell>
        </row>
        <row r="272">
          <cell r="A272">
            <v>270</v>
          </cell>
          <cell r="B272" t="str">
            <v>4;4-DU_5a</v>
          </cell>
          <cell r="C272">
            <v>270</v>
          </cell>
          <cell r="D272" t="str">
            <v>DU 5a</v>
          </cell>
          <cell r="E272" t="str">
            <v>G: 23EHP-4x2-0.6HP NP TN; Upgradable to 8x2</v>
          </cell>
          <cell r="F272" t="str">
            <v>Site-00155</v>
          </cell>
          <cell r="G272" t="str">
            <v>S06°14'59.7</v>
          </cell>
          <cell r="H272" t="str">
            <v>106°47'31.8</v>
          </cell>
          <cell r="I272" t="str">
            <v>Site-00545</v>
          </cell>
          <cell r="J272" t="str">
            <v>S06°14'47.3</v>
          </cell>
          <cell r="K272" t="str">
            <v>106°47'24.7</v>
          </cell>
          <cell r="L272" t="str">
            <v>0.4 km]</v>
          </cell>
          <cell r="M272" t="str">
            <v>Untitled</v>
          </cell>
          <cell r="N272" t="str">
            <v>&lt;None&gt;</v>
          </cell>
          <cell r="P272" t="str">
            <v>Link261_1st</v>
          </cell>
        </row>
        <row r="273">
          <cell r="A273">
            <v>271</v>
          </cell>
          <cell r="B273" t="str">
            <v>4-DU_5a</v>
          </cell>
          <cell r="C273">
            <v>271</v>
          </cell>
          <cell r="D273" t="str">
            <v>DU 5a</v>
          </cell>
          <cell r="E273" t="str">
            <v>G: 23EHP-4x2-0.6HP NP TN; Upgradable to 8x2</v>
          </cell>
          <cell r="F273" t="str">
            <v>Site-00155</v>
          </cell>
          <cell r="G273" t="str">
            <v>S06°14'59.7</v>
          </cell>
          <cell r="H273" t="str">
            <v>106°47'31.8</v>
          </cell>
          <cell r="I273" t="str">
            <v>Site-00165</v>
          </cell>
          <cell r="J273" t="str">
            <v>S06°15'05.7</v>
          </cell>
          <cell r="K273" t="str">
            <v>106°47'15.5</v>
          </cell>
          <cell r="L273" t="str">
            <v>0.5 km]</v>
          </cell>
          <cell r="M273" t="str">
            <v>Untitled</v>
          </cell>
          <cell r="N273" t="str">
            <v>&lt;None&gt;</v>
          </cell>
          <cell r="P273" t="str">
            <v>Link261_1st</v>
          </cell>
        </row>
        <row r="274">
          <cell r="A274">
            <v>272</v>
          </cell>
          <cell r="B274" t="str">
            <v>2;55-DU_5a</v>
          </cell>
          <cell r="C274">
            <v>272</v>
          </cell>
          <cell r="D274" t="str">
            <v>DU 5a</v>
          </cell>
          <cell r="E274" t="str">
            <v>A: 23EHP-2x2-0.6HP NP TN; Upgradable to 4x2</v>
          </cell>
          <cell r="F274" t="str">
            <v>Site-00511</v>
          </cell>
          <cell r="G274" t="str">
            <v>S06°15'38.0</v>
          </cell>
          <cell r="H274" t="str">
            <v>106°47'39.7</v>
          </cell>
          <cell r="I274" t="str">
            <v>Site-00784</v>
          </cell>
          <cell r="J274" t="str">
            <v>S06°15'16.3</v>
          </cell>
          <cell r="K274" t="str">
            <v>106°47'31.7</v>
          </cell>
          <cell r="L274" t="str">
            <v>0.7 km]</v>
          </cell>
          <cell r="M274" t="str">
            <v>Untitled</v>
          </cell>
          <cell r="N274" t="str">
            <v>&lt;None&gt;</v>
          </cell>
          <cell r="P274" t="str">
            <v>Link261_1st</v>
          </cell>
        </row>
        <row r="275">
          <cell r="A275">
            <v>273</v>
          </cell>
          <cell r="B275" t="str">
            <v>6;12;2-DU_5a</v>
          </cell>
          <cell r="C275">
            <v>273</v>
          </cell>
          <cell r="D275" t="str">
            <v>DU 5a</v>
          </cell>
          <cell r="E275" t="str">
            <v>L: 15EHP-8x2-0.6HP HS TN; Upgradable to 16x2</v>
          </cell>
          <cell r="F275" t="str">
            <v>Site-00511</v>
          </cell>
          <cell r="G275" t="str">
            <v>S06°15'38.0</v>
          </cell>
          <cell r="H275" t="str">
            <v>106°47'39.7</v>
          </cell>
          <cell r="I275" t="str">
            <v>Site-00172 (non-261)</v>
          </cell>
          <cell r="J275" t="str">
            <v>S06°15'17.8</v>
          </cell>
          <cell r="K275" t="str">
            <v>106°47'48.8</v>
          </cell>
          <cell r="L275" t="str">
            <v>0.7 km]</v>
          </cell>
          <cell r="M275" t="str">
            <v>Untitled</v>
          </cell>
          <cell r="N275" t="str">
            <v>&lt;None&gt;</v>
          </cell>
          <cell r="P275" t="str">
            <v>Link261_1st</v>
          </cell>
        </row>
        <row r="276">
          <cell r="A276">
            <v>274</v>
          </cell>
          <cell r="B276" t="str">
            <v>2;57-DU_5a</v>
          </cell>
          <cell r="C276">
            <v>274</v>
          </cell>
          <cell r="D276" t="str">
            <v>DU 5a</v>
          </cell>
          <cell r="E276" t="str">
            <v>A: 23EHP-2x2-0.6HP NP TN; Upgradable to 4x2</v>
          </cell>
          <cell r="F276" t="str">
            <v>Site-00712</v>
          </cell>
          <cell r="G276" t="str">
            <v>S06°15'29.3</v>
          </cell>
          <cell r="H276" t="str">
            <v>106°47'21.3</v>
          </cell>
          <cell r="I276" t="str">
            <v>Site-00832</v>
          </cell>
          <cell r="J276" t="str">
            <v>S06°15'21.1</v>
          </cell>
          <cell r="K276" t="str">
            <v>106°47'07.2</v>
          </cell>
          <cell r="L276" t="str">
            <v>0.5 km]</v>
          </cell>
          <cell r="M276" t="str">
            <v>Untitled</v>
          </cell>
          <cell r="N276" t="str">
            <v>&lt;None&gt;</v>
          </cell>
          <cell r="P276" t="str">
            <v>Link261_1st</v>
          </cell>
        </row>
        <row r="277">
          <cell r="A277">
            <v>275</v>
          </cell>
          <cell r="B277" t="str">
            <v>2;60du5a u9b</v>
          </cell>
          <cell r="C277">
            <v>275</v>
          </cell>
          <cell r="D277" t="str">
            <v>DU 5a</v>
          </cell>
          <cell r="E277" t="str">
            <v>A: 23EHP-2x2-0.6HP NP TN; Upgradable to 4x2</v>
          </cell>
          <cell r="F277" t="str">
            <v>Site-01230 (non-261)</v>
          </cell>
          <cell r="G277" t="str">
            <v>S06°16'05.3</v>
          </cell>
          <cell r="H277" t="str">
            <v>106°47'26.7</v>
          </cell>
          <cell r="I277" t="str">
            <v>Site-00173</v>
          </cell>
          <cell r="J277" t="str">
            <v>S06°15'44.6</v>
          </cell>
          <cell r="K277" t="str">
            <v>106°47'19.0</v>
          </cell>
          <cell r="L277" t="str">
            <v>0.7 km]</v>
          </cell>
          <cell r="M277" t="str">
            <v>Untitled</v>
          </cell>
          <cell r="N277" t="str">
            <v>&lt;None&gt;</v>
          </cell>
          <cell r="P277" t="str">
            <v>Link261_1st</v>
          </cell>
        </row>
        <row r="278">
          <cell r="A278">
            <v>276</v>
          </cell>
          <cell r="B278" t="str">
            <v>4;23 DU5a</v>
          </cell>
          <cell r="C278">
            <v>276</v>
          </cell>
          <cell r="D278" t="str">
            <v>DU 5a</v>
          </cell>
          <cell r="E278" t="str">
            <v>G: 23EHP-4x2-0.6HP NP TN; Upgradable to 8x2</v>
          </cell>
          <cell r="F278" t="str">
            <v>Site-00832</v>
          </cell>
          <cell r="G278" t="str">
            <v>S06°15'21.1</v>
          </cell>
          <cell r="H278" t="str">
            <v>106°47'07.2</v>
          </cell>
          <cell r="I278" t="str">
            <v>Site-01197 (non-261)</v>
          </cell>
          <cell r="J278" t="str">
            <v>S06°15'22.5</v>
          </cell>
          <cell r="K278" t="str">
            <v>106°46'30.5</v>
          </cell>
          <cell r="L278" t="str">
            <v>1.1 km]</v>
          </cell>
          <cell r="M278" t="str">
            <v>Untitled</v>
          </cell>
          <cell r="N278" t="str">
            <v>&lt;None&gt;</v>
          </cell>
          <cell r="P278" t="str">
            <v>Link261_1st</v>
          </cell>
        </row>
        <row r="279">
          <cell r="A279">
            <v>277</v>
          </cell>
          <cell r="B279" t="str">
            <v>2;197-DU_5b</v>
          </cell>
          <cell r="C279">
            <v>277</v>
          </cell>
          <cell r="D279" t="str">
            <v>DU 5b</v>
          </cell>
          <cell r="E279" t="str">
            <v>A: 23EHP-2x2-0.6HP NP TN; Upgradable to 4x2</v>
          </cell>
          <cell r="F279" t="str">
            <v>Bapindo Plaza (non-261)</v>
          </cell>
          <cell r="G279" t="str">
            <v>S06°13'23.4</v>
          </cell>
          <cell r="H279" t="str">
            <v>106°48'30.6</v>
          </cell>
          <cell r="I279" t="str">
            <v>Site-00140</v>
          </cell>
          <cell r="J279" t="str">
            <v>S06°13'33.9</v>
          </cell>
          <cell r="K279" t="str">
            <v>106°48'38.4</v>
          </cell>
          <cell r="L279" t="str">
            <v>0.4 km]</v>
          </cell>
          <cell r="M279" t="str">
            <v>Untitled</v>
          </cell>
          <cell r="N279" t="str">
            <v>&lt;None&gt;</v>
          </cell>
          <cell r="P279" t="str">
            <v>Link261_1st</v>
          </cell>
        </row>
        <row r="280">
          <cell r="A280">
            <v>278</v>
          </cell>
          <cell r="B280" t="str">
            <v>2;9-DU_5b</v>
          </cell>
          <cell r="C280">
            <v>278</v>
          </cell>
          <cell r="D280" t="str">
            <v>DU 5b</v>
          </cell>
          <cell r="E280" t="str">
            <v>A: 23EHP-2x2-0.6HP NP TN; Upgradable to 4x2</v>
          </cell>
          <cell r="F280" t="str">
            <v>Seibu (non-261)</v>
          </cell>
          <cell r="G280" t="str">
            <v>S06°14'42.5</v>
          </cell>
          <cell r="H280" t="str">
            <v>106°48'13.0</v>
          </cell>
          <cell r="I280" t="str">
            <v>Site-00163</v>
          </cell>
          <cell r="J280" t="str">
            <v>S06°14'36.3</v>
          </cell>
          <cell r="K280" t="str">
            <v>106°48'19.0</v>
          </cell>
          <cell r="L280" t="str">
            <v>0.3 km]</v>
          </cell>
          <cell r="M280" t="str">
            <v>Untitled</v>
          </cell>
          <cell r="N280" t="str">
            <v>&lt;None&gt;</v>
          </cell>
          <cell r="P280" t="str">
            <v>Link261_1st</v>
          </cell>
        </row>
        <row r="281">
          <cell r="A281">
            <v>279</v>
          </cell>
          <cell r="B281" t="str">
            <v>2;48-DU_5b</v>
          </cell>
          <cell r="C281">
            <v>279</v>
          </cell>
          <cell r="D281" t="str">
            <v>DU 5b</v>
          </cell>
          <cell r="E281" t="str">
            <v>A: 23EHP-2x2-0.6HP NP TN; Upgradable to 4x2</v>
          </cell>
          <cell r="F281" t="str">
            <v>Site-00139</v>
          </cell>
          <cell r="G281" t="str">
            <v>S06°13'36.5</v>
          </cell>
          <cell r="H281" t="str">
            <v>106°49'01.6</v>
          </cell>
          <cell r="I281" t="str">
            <v>Site-00150</v>
          </cell>
          <cell r="J281" t="str">
            <v>S06°13'50.0</v>
          </cell>
          <cell r="K281" t="str">
            <v>106°49'05.8</v>
          </cell>
          <cell r="L281" t="str">
            <v>0.4 km]</v>
          </cell>
          <cell r="M281" t="str">
            <v>Untitled</v>
          </cell>
          <cell r="N281" t="str">
            <v>&lt;None&gt;</v>
          </cell>
          <cell r="P281" t="str">
            <v>Link261_1st</v>
          </cell>
        </row>
        <row r="282">
          <cell r="A282">
            <v>280</v>
          </cell>
          <cell r="B282" t="str">
            <v>2;36-DU_5b</v>
          </cell>
          <cell r="C282">
            <v>280</v>
          </cell>
          <cell r="D282" t="str">
            <v>DU 5b</v>
          </cell>
          <cell r="E282" t="str">
            <v>A: 23EHP-2x2-0.6HP NP TN; Upgradable to 4x2</v>
          </cell>
          <cell r="F282" t="str">
            <v>Site-00151</v>
          </cell>
          <cell r="G282" t="str">
            <v>S06°13'57.8</v>
          </cell>
          <cell r="H282" t="str">
            <v>106°48'44.0</v>
          </cell>
          <cell r="I282" t="str">
            <v>Site-00141</v>
          </cell>
          <cell r="J282" t="str">
            <v>S06°13'51.1</v>
          </cell>
          <cell r="K282" t="str">
            <v>106°48'22.7</v>
          </cell>
          <cell r="L282" t="str">
            <v>0.7 km]</v>
          </cell>
          <cell r="M282" t="str">
            <v>Untitled</v>
          </cell>
          <cell r="N282" t="str">
            <v>&lt;None&gt;</v>
          </cell>
          <cell r="P282" t="str">
            <v>Link261_1st</v>
          </cell>
        </row>
        <row r="283">
          <cell r="A283">
            <v>281</v>
          </cell>
          <cell r="B283" t="str">
            <v>2;39-DU_5b</v>
          </cell>
          <cell r="C283">
            <v>281</v>
          </cell>
          <cell r="D283" t="str">
            <v>DU 5b</v>
          </cell>
          <cell r="E283" t="str">
            <v>A: 23EHP-2x2-0.6HP NP TN; Upgradable to 4x2</v>
          </cell>
          <cell r="F283" t="str">
            <v>Site-00161</v>
          </cell>
          <cell r="G283" t="str">
            <v>S06°14'20.0</v>
          </cell>
          <cell r="H283" t="str">
            <v>106°48'49.9</v>
          </cell>
          <cell r="I283" t="str">
            <v>Site-00162</v>
          </cell>
          <cell r="J283" t="str">
            <v>S06°14'26.2</v>
          </cell>
          <cell r="K283" t="str">
            <v>106°48'27.9</v>
          </cell>
          <cell r="L283" t="str">
            <v>0.7 km]</v>
          </cell>
          <cell r="M283" t="str">
            <v>Untitled</v>
          </cell>
          <cell r="N283" t="str">
            <v>&lt;None&gt;</v>
          </cell>
          <cell r="P283" t="str">
            <v>Link261_1st</v>
          </cell>
        </row>
        <row r="284">
          <cell r="A284">
            <v>282</v>
          </cell>
          <cell r="B284" t="str">
            <v>2;8-DU_5b</v>
          </cell>
          <cell r="C284">
            <v>282</v>
          </cell>
          <cell r="D284" t="str">
            <v>DU 5b</v>
          </cell>
          <cell r="E284" t="str">
            <v>A: 23EHP-2x2-0.6HP NP TN; Upgradable to 4x2</v>
          </cell>
          <cell r="F284" t="str">
            <v>Site-00170</v>
          </cell>
          <cell r="G284" t="str">
            <v>S06°14'51.7</v>
          </cell>
          <cell r="H284" t="str">
            <v>106°48'21.9</v>
          </cell>
          <cell r="I284" t="str">
            <v>Site-00085</v>
          </cell>
          <cell r="J284" t="str">
            <v>S06°14'38.4</v>
          </cell>
          <cell r="K284" t="str">
            <v>106°48'43.2</v>
          </cell>
          <cell r="L284" t="str">
            <v>0.8 km]</v>
          </cell>
          <cell r="M284" t="str">
            <v>Untitled</v>
          </cell>
          <cell r="N284" t="str">
            <v>&lt;None&gt;</v>
          </cell>
          <cell r="P284" t="str">
            <v>Link261_1st</v>
          </cell>
        </row>
        <row r="285">
          <cell r="A285">
            <v>283</v>
          </cell>
          <cell r="B285" t="str">
            <v>2;38-DU_5b</v>
          </cell>
          <cell r="C285">
            <v>283</v>
          </cell>
          <cell r="D285" t="str">
            <v>DU 5b</v>
          </cell>
          <cell r="E285" t="str">
            <v>A: 23EHP-2x2-0.6HP NP TN; Upgradable to 4x2</v>
          </cell>
          <cell r="F285" t="str">
            <v>Site-00694</v>
          </cell>
          <cell r="G285" t="str">
            <v>S06°14'05.7</v>
          </cell>
          <cell r="H285" t="str">
            <v>106°48'57.2</v>
          </cell>
          <cell r="I285" t="str">
            <v>Site-00152</v>
          </cell>
          <cell r="J285" t="str">
            <v>S06°14'09.0</v>
          </cell>
          <cell r="K285" t="str">
            <v>106°48'27.8</v>
          </cell>
          <cell r="L285" t="str">
            <v>0.9 km]</v>
          </cell>
          <cell r="M285" t="str">
            <v>Untitled</v>
          </cell>
          <cell r="N285" t="str">
            <v>&lt;None&gt;</v>
          </cell>
          <cell r="P285" t="str">
            <v>Link261_1st</v>
          </cell>
        </row>
        <row r="286">
          <cell r="A286">
            <v>284</v>
          </cell>
          <cell r="B286" t="str">
            <v>2;54-DU_5b</v>
          </cell>
          <cell r="C286">
            <v>284</v>
          </cell>
          <cell r="D286" t="str">
            <v>DU 5b</v>
          </cell>
          <cell r="E286" t="str">
            <v>A: 23EHP-2x2-0.6HP NP TN; Upgradable to 4x2</v>
          </cell>
          <cell r="F286" t="str">
            <v>Summitmas 1 &amp; 2 (non-261)</v>
          </cell>
          <cell r="G286" t="str">
            <v>S06°13'37.0</v>
          </cell>
          <cell r="H286" t="str">
            <v>106°48'10.6</v>
          </cell>
          <cell r="I286" t="str">
            <v>Site-00670</v>
          </cell>
          <cell r="J286" t="str">
            <v>S06°13'38.6</v>
          </cell>
          <cell r="K286" t="str">
            <v>106°48'24.6</v>
          </cell>
          <cell r="L286" t="str">
            <v>0.4 km]</v>
          </cell>
          <cell r="M286" t="str">
            <v>Untitled</v>
          </cell>
          <cell r="N286" t="str">
            <v>&lt;None&gt;</v>
          </cell>
          <cell r="P286" t="str">
            <v>Link261_1st</v>
          </cell>
        </row>
        <row r="287">
          <cell r="A287">
            <v>285</v>
          </cell>
          <cell r="B287" t="str">
            <v>2;13-DU_5b</v>
          </cell>
          <cell r="C287">
            <v>285</v>
          </cell>
          <cell r="D287" t="str">
            <v>DU 5b</v>
          </cell>
          <cell r="E287" t="str">
            <v>A: 23EHP-2x2-0.6HP NP TN; Upgradable to 4x2</v>
          </cell>
          <cell r="F287" t="str">
            <v>Tendean Plaza* (non-261)</v>
          </cell>
          <cell r="G287" t="str">
            <v>S06°14'23.1</v>
          </cell>
          <cell r="H287" t="str">
            <v>106°49'23.7</v>
          </cell>
          <cell r="I287" t="str">
            <v>Site-00160</v>
          </cell>
          <cell r="J287" t="str">
            <v>S06°14'25.9</v>
          </cell>
          <cell r="K287" t="str">
            <v>106°49'09.2</v>
          </cell>
          <cell r="L287" t="str">
            <v>0.5 km]</v>
          </cell>
          <cell r="M287" t="str">
            <v>Untitled</v>
          </cell>
          <cell r="N287" t="str">
            <v>&lt;None&gt;</v>
          </cell>
          <cell r="P287" t="str">
            <v>Link261_1st</v>
          </cell>
        </row>
        <row r="288">
          <cell r="A288">
            <v>286</v>
          </cell>
          <cell r="B288" t="str">
            <v>4;2-DU_5b</v>
          </cell>
          <cell r="C288">
            <v>286</v>
          </cell>
          <cell r="D288" t="str">
            <v>DU 5b</v>
          </cell>
          <cell r="E288" t="str">
            <v>G: 23EHP-4x2-0.6HP NP TN; Upgradable to 8x2</v>
          </cell>
          <cell r="F288" t="str">
            <v>Site-00170</v>
          </cell>
          <cell r="G288" t="str">
            <v>S06°14'51.7</v>
          </cell>
          <cell r="H288" t="str">
            <v>106°48'21.9</v>
          </cell>
          <cell r="I288" t="str">
            <v>Site-00171</v>
          </cell>
          <cell r="J288" t="str">
            <v>S06°15'05.8</v>
          </cell>
          <cell r="K288" t="str">
            <v>106°48'08.1</v>
          </cell>
          <cell r="L288" t="str">
            <v>0.6 km]</v>
          </cell>
          <cell r="M288" t="str">
            <v>Untitled</v>
          </cell>
          <cell r="N288" t="str">
            <v>&lt;None&gt;</v>
          </cell>
          <cell r="P288" t="str">
            <v>Link261_1st</v>
          </cell>
        </row>
        <row r="289">
          <cell r="A289">
            <v>287</v>
          </cell>
          <cell r="B289" t="str">
            <v>4;15-DU_5b</v>
          </cell>
          <cell r="C289">
            <v>287</v>
          </cell>
          <cell r="D289" t="str">
            <v>DU 5b</v>
          </cell>
          <cell r="E289" t="str">
            <v>G: 23EHP-4x2-0.6HP NP TN; Upgradable to 8x2</v>
          </cell>
          <cell r="F289" t="str">
            <v>Site-00694</v>
          </cell>
          <cell r="G289" t="str">
            <v>S06°14'05.7</v>
          </cell>
          <cell r="H289" t="str">
            <v>106°48'57.2</v>
          </cell>
          <cell r="I289" t="str">
            <v>Site-00161</v>
          </cell>
          <cell r="J289" t="str">
            <v>S06°14'20.0</v>
          </cell>
          <cell r="K289" t="str">
            <v>106°48'49.9</v>
          </cell>
          <cell r="L289" t="str">
            <v>0.5 km]</v>
          </cell>
          <cell r="M289" t="str">
            <v>Untitled</v>
          </cell>
          <cell r="N289" t="str">
            <v>&lt;None&gt;</v>
          </cell>
          <cell r="P289" t="str">
            <v>Link261_1st</v>
          </cell>
        </row>
        <row r="290">
          <cell r="A290">
            <v>288</v>
          </cell>
          <cell r="B290" t="str">
            <v>4;5-DU_5b</v>
          </cell>
          <cell r="C290">
            <v>288</v>
          </cell>
          <cell r="D290" t="str">
            <v>DU 5b</v>
          </cell>
          <cell r="E290" t="str">
            <v>G: 23EHP-4x2-0.6HP NP TN; Upgradable to 8x2</v>
          </cell>
          <cell r="F290" t="str">
            <v>Tendean Plaza* (non-261)</v>
          </cell>
          <cell r="G290" t="str">
            <v>S06°14'23.1</v>
          </cell>
          <cell r="H290" t="str">
            <v>106°49'23.7</v>
          </cell>
          <cell r="I290" t="str">
            <v>Site-00831</v>
          </cell>
          <cell r="J290" t="str">
            <v>S06°14'14.3</v>
          </cell>
          <cell r="K290" t="str">
            <v>106°49'10.3</v>
          </cell>
          <cell r="L290" t="str">
            <v>0.5 km]</v>
          </cell>
          <cell r="M290" t="str">
            <v>Untitled</v>
          </cell>
          <cell r="N290" t="str">
            <v>&lt;None&gt;</v>
          </cell>
          <cell r="P290" t="str">
            <v>Link261_1st</v>
          </cell>
        </row>
        <row r="291">
          <cell r="A291">
            <v>289</v>
          </cell>
          <cell r="B291" t="str">
            <v>6;8-DU_5b</v>
          </cell>
          <cell r="C291">
            <v>289</v>
          </cell>
          <cell r="D291" t="str">
            <v>DU 5b</v>
          </cell>
          <cell r="E291" t="str">
            <v>L: 15EHP-8x2-0.6HP HS TN; Upgradable to 16x2</v>
          </cell>
          <cell r="F291" t="str">
            <v>Site-00141</v>
          </cell>
          <cell r="G291" t="str">
            <v>S06°13'51.1</v>
          </cell>
          <cell r="H291" t="str">
            <v>106°48'22.7</v>
          </cell>
          <cell r="I291" t="str">
            <v>Site-00692</v>
          </cell>
          <cell r="J291" t="str">
            <v>S06°13'44.1</v>
          </cell>
          <cell r="K291" t="str">
            <v>106°48'48.1</v>
          </cell>
          <cell r="L291" t="str">
            <v>0.8 km]</v>
          </cell>
          <cell r="M291" t="str">
            <v>Untitled</v>
          </cell>
          <cell r="N291" t="str">
            <v>&lt;None&gt;</v>
          </cell>
          <cell r="P291" t="str">
            <v>Link261_1st</v>
          </cell>
        </row>
        <row r="292">
          <cell r="A292">
            <v>290</v>
          </cell>
          <cell r="B292" t="str">
            <v>6;4-DU_5b</v>
          </cell>
          <cell r="C292">
            <v>290</v>
          </cell>
          <cell r="D292" t="str">
            <v>DU 5b</v>
          </cell>
          <cell r="E292" t="str">
            <v>L: 15EHP-8x2-0.6HP HS TN; Upgradable to 16x2</v>
          </cell>
          <cell r="F292" t="str">
            <v>Trans Tv (non-261)</v>
          </cell>
          <cell r="G292" t="str">
            <v>S06°14'27.3</v>
          </cell>
          <cell r="H292" t="str">
            <v>106°49'52.7</v>
          </cell>
          <cell r="I292" t="str">
            <v>Site-00168</v>
          </cell>
          <cell r="J292" t="str">
            <v>S06°14'17.6</v>
          </cell>
          <cell r="K292" t="str">
            <v>106°49'51.2</v>
          </cell>
          <cell r="L292" t="str">
            <v>0.3 km]</v>
          </cell>
          <cell r="M292" t="str">
            <v>Untitled</v>
          </cell>
          <cell r="N292" t="str">
            <v>&lt;None&gt;</v>
          </cell>
          <cell r="P292" t="str">
            <v>Link261_1st</v>
          </cell>
        </row>
        <row r="293">
          <cell r="A293">
            <v>291</v>
          </cell>
          <cell r="B293" t="str">
            <v>10;3</v>
          </cell>
          <cell r="C293">
            <v>291</v>
          </cell>
          <cell r="D293" t="str">
            <v>DU 5b</v>
          </cell>
          <cell r="E293" t="str">
            <v>O: 23EHP-16x2-0.6HP HS TN</v>
          </cell>
          <cell r="F293" t="str">
            <v>Site-00159</v>
          </cell>
          <cell r="G293" t="str">
            <v>S06°14'05.4</v>
          </cell>
          <cell r="H293" t="str">
            <v>106°49'30.1</v>
          </cell>
          <cell r="I293" t="str">
            <v>Tendean Plaza* (non-261)</v>
          </cell>
          <cell r="J293" t="str">
            <v>S06°14'23.1</v>
          </cell>
          <cell r="K293" t="str">
            <v>106°49'23.7</v>
          </cell>
          <cell r="L293" t="str">
            <v>0.6 km]</v>
          </cell>
          <cell r="M293" t="str">
            <v>Untitled</v>
          </cell>
          <cell r="N293" t="str">
            <v>&lt;None&gt;</v>
          </cell>
          <cell r="P293" t="str">
            <v>Link261_1st</v>
          </cell>
        </row>
        <row r="294">
          <cell r="A294">
            <v>292</v>
          </cell>
          <cell r="B294" t="str">
            <v>10;8-DU_5b</v>
          </cell>
          <cell r="C294">
            <v>292</v>
          </cell>
          <cell r="D294" t="str">
            <v>DU 5b</v>
          </cell>
          <cell r="E294" t="str">
            <v>O: 23EHP-16x2-0.6HP HS TN</v>
          </cell>
          <cell r="F294" t="str">
            <v>Site-00692</v>
          </cell>
          <cell r="G294" t="str">
            <v>S06°13'44.1</v>
          </cell>
          <cell r="H294" t="str">
            <v>106°48'48.1</v>
          </cell>
          <cell r="I294" t="str">
            <v>Site-00694</v>
          </cell>
          <cell r="J294" t="str">
            <v>S06°14'05.7</v>
          </cell>
          <cell r="K294" t="str">
            <v>106°48'57.2</v>
          </cell>
          <cell r="L294" t="str">
            <v>0.7 km]</v>
          </cell>
          <cell r="M294" t="str">
            <v>Untitled</v>
          </cell>
          <cell r="N294" t="str">
            <v>&lt;None&gt;</v>
          </cell>
          <cell r="P294" t="str">
            <v>Link261_1st</v>
          </cell>
        </row>
        <row r="295">
          <cell r="A295">
            <v>293</v>
          </cell>
          <cell r="B295" t="str">
            <v>10;2-DU_5b</v>
          </cell>
          <cell r="C295">
            <v>293</v>
          </cell>
          <cell r="D295" t="str">
            <v>DU 5b</v>
          </cell>
          <cell r="E295" t="str">
            <v>O: 23EHP-16x2-0.6HP HS TN</v>
          </cell>
          <cell r="F295" t="str">
            <v>Site-01532 (non-261)</v>
          </cell>
          <cell r="G295" t="str">
            <v>S06°14'51.6</v>
          </cell>
          <cell r="H295" t="str">
            <v>106°48'54.9</v>
          </cell>
          <cell r="I295" t="str">
            <v>Site-00170</v>
          </cell>
          <cell r="J295" t="str">
            <v>S06°14'51.7</v>
          </cell>
          <cell r="K295" t="str">
            <v>106°48'21.9</v>
          </cell>
          <cell r="L295" t="str">
            <v>1.0 km]</v>
          </cell>
          <cell r="M295" t="str">
            <v>Untitled</v>
          </cell>
          <cell r="N295" t="str">
            <v>&lt;None&gt;</v>
          </cell>
          <cell r="P295" t="str">
            <v>Link261_1st</v>
          </cell>
        </row>
        <row r="296">
          <cell r="A296">
            <v>294</v>
          </cell>
          <cell r="C296">
            <v>294</v>
          </cell>
          <cell r="D296" t="str">
            <v>DU 5b</v>
          </cell>
          <cell r="E296" t="str">
            <v>J: 7EHP-4x2-0.6HP NP TN; Upgradable to 8x2</v>
          </cell>
          <cell r="F296" t="str">
            <v>Spare</v>
          </cell>
          <cell r="O296" t="str">
            <v>Spare</v>
          </cell>
          <cell r="P296" t="str">
            <v>Link261_1st</v>
          </cell>
        </row>
        <row r="297">
          <cell r="A297">
            <v>295</v>
          </cell>
          <cell r="C297">
            <v>295</v>
          </cell>
          <cell r="D297" t="str">
            <v>DU 5b</v>
          </cell>
          <cell r="E297" t="str">
            <v>J: 7EHP-4x2-0.6HP NP TN; Upgradable to 8x2</v>
          </cell>
          <cell r="F297" t="str">
            <v>Spare</v>
          </cell>
          <cell r="O297" t="str">
            <v>Spare</v>
          </cell>
          <cell r="P297" t="str">
            <v>Link261_1st</v>
          </cell>
        </row>
        <row r="298">
          <cell r="A298">
            <v>296</v>
          </cell>
          <cell r="C298">
            <v>296</v>
          </cell>
          <cell r="D298" t="str">
            <v>DU 5b</v>
          </cell>
          <cell r="E298" t="str">
            <v>K: 7EHP-4x2-1.2HP NP TN; Upgradable to 8x2</v>
          </cell>
          <cell r="F298" t="str">
            <v>Spare</v>
          </cell>
          <cell r="O298" t="str">
            <v>Spare</v>
          </cell>
          <cell r="P298" t="str">
            <v>Link261_1st</v>
          </cell>
        </row>
        <row r="299">
          <cell r="A299">
            <v>297</v>
          </cell>
          <cell r="C299">
            <v>297</v>
          </cell>
          <cell r="D299" t="str">
            <v>DU 5b</v>
          </cell>
          <cell r="E299" t="str">
            <v>K: 7EHP-4x2-1.2HP NP TN; Upgradable to 8x2</v>
          </cell>
          <cell r="F299" t="str">
            <v>Spare</v>
          </cell>
          <cell r="O299" t="str">
            <v>Spare</v>
          </cell>
          <cell r="P299" t="str">
            <v>Link261_1st</v>
          </cell>
        </row>
        <row r="300">
          <cell r="A300">
            <v>298</v>
          </cell>
          <cell r="C300">
            <v>298</v>
          </cell>
          <cell r="D300" t="str">
            <v>DU 5b</v>
          </cell>
          <cell r="E300" t="str">
            <v>N: 7EHP-8x2-0.6HP HS TN; Upgradable to 16x2</v>
          </cell>
          <cell r="F300" t="str">
            <v>Spare</v>
          </cell>
          <cell r="O300" t="str">
            <v>Spare</v>
          </cell>
          <cell r="P300" t="str">
            <v>Link261_1st</v>
          </cell>
        </row>
        <row r="301">
          <cell r="A301">
            <v>299</v>
          </cell>
          <cell r="C301">
            <v>299</v>
          </cell>
          <cell r="D301" t="str">
            <v>DU 5b</v>
          </cell>
          <cell r="E301" t="str">
            <v>N: 7EHP-8x2-0.6HP HS TN; Upgradable to 16x2</v>
          </cell>
          <cell r="F301" t="str">
            <v>Spare</v>
          </cell>
          <cell r="O301" t="str">
            <v>Spare</v>
          </cell>
          <cell r="P301" t="str">
            <v>Link261_1st</v>
          </cell>
        </row>
        <row r="302">
          <cell r="A302">
            <v>300</v>
          </cell>
          <cell r="C302">
            <v>300</v>
          </cell>
          <cell r="D302" t="str">
            <v>DU 5b</v>
          </cell>
          <cell r="E302" t="str">
            <v>N: 7EHP-8x2-0.6HP HS TN; Upgradable to 16x2</v>
          </cell>
          <cell r="F302" t="str">
            <v>Spare</v>
          </cell>
          <cell r="O302" t="str">
            <v>Spare</v>
          </cell>
          <cell r="P302" t="str">
            <v>Link261_1st</v>
          </cell>
        </row>
        <row r="303">
          <cell r="A303">
            <v>301</v>
          </cell>
          <cell r="C303">
            <v>301</v>
          </cell>
          <cell r="D303" t="str">
            <v>DU 5b</v>
          </cell>
          <cell r="E303" t="str">
            <v>N: 7EHP-8x2-0.6HP HS TN; Upgradable to 16x2</v>
          </cell>
          <cell r="F303" t="str">
            <v>Spare</v>
          </cell>
          <cell r="O303" t="str">
            <v>Spare</v>
          </cell>
          <cell r="P303" t="str">
            <v>Link261_1st</v>
          </cell>
        </row>
        <row r="304">
          <cell r="A304">
            <v>302</v>
          </cell>
          <cell r="B304" t="str">
            <v>2;83-DU_6</v>
          </cell>
          <cell r="C304">
            <v>302</v>
          </cell>
          <cell r="D304" t="str">
            <v>DU 6</v>
          </cell>
          <cell r="E304" t="str">
            <v>A: 23EHP-2x2-0.6HP NP TN; Upgradable to 4x2</v>
          </cell>
          <cell r="F304" t="str">
            <v>Ascott Apt (non-261)</v>
          </cell>
          <cell r="G304" t="str">
            <v>S06°11'40.6</v>
          </cell>
          <cell r="H304" t="str">
            <v>106°49'09.7</v>
          </cell>
          <cell r="I304" t="str">
            <v>Site-00104</v>
          </cell>
          <cell r="J304" t="str">
            <v>S06°11'37.4</v>
          </cell>
          <cell r="K304" t="str">
            <v>106°48'49.6</v>
          </cell>
          <cell r="L304" t="str">
            <v>0.6 km]</v>
          </cell>
          <cell r="M304" t="str">
            <v>Untitled</v>
          </cell>
          <cell r="N304" t="str">
            <v>&lt;None&gt;</v>
          </cell>
          <cell r="P304" t="str">
            <v>Link261_1st</v>
          </cell>
        </row>
        <row r="305">
          <cell r="A305">
            <v>303</v>
          </cell>
          <cell r="B305" t="str">
            <v>2;58-DU_6</v>
          </cell>
          <cell r="C305">
            <v>303</v>
          </cell>
          <cell r="D305" t="str">
            <v>DU 6</v>
          </cell>
          <cell r="E305" t="str">
            <v>A: 23EHP-2x2-0.6HP NP TN; Upgradable to 4x2</v>
          </cell>
          <cell r="F305" t="str">
            <v>Hotel Mulia (non-261)</v>
          </cell>
          <cell r="G305" t="str">
            <v>S06°12'55.3</v>
          </cell>
          <cell r="H305" t="str">
            <v>106°47'51.3</v>
          </cell>
          <cell r="I305" t="str">
            <v>Jakarta Hilton CC / JHCC</v>
          </cell>
          <cell r="J305" t="str">
            <v>S06°12'52.5</v>
          </cell>
          <cell r="K305" t="str">
            <v>106°48'27.0</v>
          </cell>
          <cell r="L305" t="str">
            <v>1.1 km]</v>
          </cell>
          <cell r="M305" t="str">
            <v>Untitled</v>
          </cell>
          <cell r="N305" t="str">
            <v>&lt;None&gt;</v>
          </cell>
          <cell r="P305" t="str">
            <v>Link261_1st</v>
          </cell>
        </row>
        <row r="306">
          <cell r="A306">
            <v>304</v>
          </cell>
          <cell r="B306" t="str">
            <v>2;103-DU_6</v>
          </cell>
          <cell r="C306">
            <v>304</v>
          </cell>
          <cell r="D306" t="str">
            <v>DU 6</v>
          </cell>
          <cell r="E306" t="str">
            <v>A: 23EHP-2x2-0.6HP NP TN; Upgradable to 4x2</v>
          </cell>
          <cell r="F306" t="str">
            <v>Plaza EX (non-261)</v>
          </cell>
          <cell r="G306" t="str">
            <v>S06°11'35.5</v>
          </cell>
          <cell r="H306" t="str">
            <v>106°49'18.9</v>
          </cell>
          <cell r="I306" t="str">
            <v>Site-00103</v>
          </cell>
          <cell r="J306" t="str">
            <v>S06°11'27.9</v>
          </cell>
          <cell r="K306" t="str">
            <v>106°49'09.3</v>
          </cell>
          <cell r="L306" t="str">
            <v>0.4 km]</v>
          </cell>
          <cell r="M306" t="str">
            <v>Untitled</v>
          </cell>
          <cell r="N306" t="str">
            <v>&lt;None&gt;</v>
          </cell>
          <cell r="P306" t="str">
            <v>Link261_1st</v>
          </cell>
        </row>
        <row r="307">
          <cell r="A307">
            <v>305</v>
          </cell>
          <cell r="B307" t="str">
            <v>2;149-DU_6</v>
          </cell>
          <cell r="C307">
            <v>305</v>
          </cell>
          <cell r="D307" t="str">
            <v>DU 6</v>
          </cell>
          <cell r="E307" t="str">
            <v>A: 23EHP-2x2-0.6HP NP TN; Upgradable to 4x2</v>
          </cell>
          <cell r="F307" t="str">
            <v>Site-00098</v>
          </cell>
          <cell r="G307" t="str">
            <v>S06°11'26.5</v>
          </cell>
          <cell r="H307" t="str">
            <v>106°48'27.1</v>
          </cell>
          <cell r="I307" t="str">
            <v>Site-00583</v>
          </cell>
          <cell r="J307" t="str">
            <v>S06°11'11.2</v>
          </cell>
          <cell r="K307" t="str">
            <v>106°48'16.7</v>
          </cell>
          <cell r="L307" t="str">
            <v>0.6 km]</v>
          </cell>
          <cell r="M307" t="str">
            <v>Untitled</v>
          </cell>
          <cell r="N307" t="str">
            <v>&lt;None&gt;</v>
          </cell>
          <cell r="P307" t="str">
            <v>Link261_1st</v>
          </cell>
        </row>
        <row r="308">
          <cell r="A308">
            <v>306</v>
          </cell>
          <cell r="B308" t="str">
            <v>2;97-DU_6</v>
          </cell>
          <cell r="C308">
            <v>306</v>
          </cell>
          <cell r="D308" t="str">
            <v>DU 6</v>
          </cell>
          <cell r="E308" t="str">
            <v>A: 23EHP-2x2-0.6HP NP TN; Upgradable to 4x2</v>
          </cell>
          <cell r="F308" t="str">
            <v>Site-00112</v>
          </cell>
          <cell r="G308" t="str">
            <v>S06°12'04.9</v>
          </cell>
          <cell r="H308" t="str">
            <v>106°48'23.5</v>
          </cell>
          <cell r="I308" t="str">
            <v>Site-01541</v>
          </cell>
          <cell r="J308" t="str">
            <v>S06°12'24.1</v>
          </cell>
          <cell r="K308" t="str">
            <v>106°48'19.2</v>
          </cell>
          <cell r="L308" t="str">
            <v>0.6 km]</v>
          </cell>
          <cell r="M308" t="str">
            <v>Untitled</v>
          </cell>
          <cell r="N308" t="str">
            <v>&lt;None&gt;</v>
          </cell>
          <cell r="P308" t="str">
            <v>Link261_1st</v>
          </cell>
        </row>
        <row r="309">
          <cell r="A309">
            <v>307</v>
          </cell>
          <cell r="B309" t="str">
            <v>2;57-DU_6</v>
          </cell>
          <cell r="C309">
            <v>307</v>
          </cell>
          <cell r="D309" t="str">
            <v>DU 6</v>
          </cell>
          <cell r="E309" t="str">
            <v>A: 23EHP-2x2-0.6HP NP TN; Upgradable to 4x2</v>
          </cell>
          <cell r="F309" t="str">
            <v>Site-00553 (non-261)</v>
          </cell>
          <cell r="G309" t="str">
            <v>S06°12'49.9</v>
          </cell>
          <cell r="H309" t="str">
            <v>106°47'59.0</v>
          </cell>
          <cell r="I309" t="str">
            <v>Site-00119</v>
          </cell>
          <cell r="J309" t="str">
            <v>S06°12'43.2</v>
          </cell>
          <cell r="K309" t="str">
            <v>106°48'21.9</v>
          </cell>
          <cell r="L309" t="str">
            <v>0.7 km]</v>
          </cell>
          <cell r="M309" t="str">
            <v>Untitled</v>
          </cell>
          <cell r="N309" t="str">
            <v>&lt;None&gt;</v>
          </cell>
          <cell r="P309" t="str">
            <v>Link261_1st</v>
          </cell>
        </row>
        <row r="310">
          <cell r="A310">
            <v>308</v>
          </cell>
          <cell r="B310" t="str">
            <v>4;38-DU_6-DU_6</v>
          </cell>
          <cell r="C310">
            <v>309</v>
          </cell>
          <cell r="D310" t="str">
            <v>DU 6</v>
          </cell>
          <cell r="E310" t="str">
            <v>G: 23EHP-4x2-0.6HP NP TN; Upgradable to 8x2</v>
          </cell>
          <cell r="F310" t="str">
            <v>Site-00099</v>
          </cell>
          <cell r="G310" t="str">
            <v>S06°11'39.5</v>
          </cell>
          <cell r="H310" t="str">
            <v>106°48'14.1</v>
          </cell>
          <cell r="I310" t="str">
            <v>Site-01175</v>
          </cell>
          <cell r="J310" t="str">
            <v>S06°11'42.1</v>
          </cell>
          <cell r="K310" t="str">
            <v>106°47'52.8</v>
          </cell>
          <cell r="L310" t="str">
            <v>0.7 km]</v>
          </cell>
          <cell r="M310" t="str">
            <v>Untitled</v>
          </cell>
          <cell r="N310" t="str">
            <v>&lt;None&gt;</v>
          </cell>
          <cell r="P310" t="str">
            <v>Link261_1st</v>
          </cell>
        </row>
        <row r="311">
          <cell r="A311">
            <v>309</v>
          </cell>
          <cell r="B311" t="str">
            <v>4;33-DU_6</v>
          </cell>
          <cell r="C311">
            <v>310</v>
          </cell>
          <cell r="D311" t="str">
            <v>DU 6</v>
          </cell>
          <cell r="E311" t="str">
            <v>G: 23EHP-4x2-0.6HP NP TN; Upgradable to 8x2</v>
          </cell>
          <cell r="F311" t="str">
            <v>Site-00111</v>
          </cell>
          <cell r="G311" t="str">
            <v>S06°12'00.0</v>
          </cell>
          <cell r="H311" t="str">
            <v>106°48'52.6</v>
          </cell>
          <cell r="I311" t="str">
            <v>Site-00110</v>
          </cell>
          <cell r="J311" t="str">
            <v>S06°11'47.3</v>
          </cell>
          <cell r="K311" t="str">
            <v>106°49'07.4</v>
          </cell>
          <cell r="L311" t="str">
            <v>0.6 km]</v>
          </cell>
          <cell r="M311" t="str">
            <v>Untitled</v>
          </cell>
          <cell r="N311" t="str">
            <v>&lt;None&gt;</v>
          </cell>
          <cell r="P311" t="str">
            <v>Link261_1st</v>
          </cell>
        </row>
        <row r="312">
          <cell r="A312">
            <v>310</v>
          </cell>
          <cell r="B312" t="str">
            <v>4;39-DU_6</v>
          </cell>
          <cell r="C312">
            <v>311</v>
          </cell>
          <cell r="D312" t="str">
            <v>DU 6</v>
          </cell>
          <cell r="E312" t="str">
            <v>G: 23EHP-4x2-0.6HP NP TN; Upgradable to 8x2</v>
          </cell>
          <cell r="F312" t="str">
            <v>Site-00112</v>
          </cell>
          <cell r="G312" t="str">
            <v>S06°12'04.9</v>
          </cell>
          <cell r="H312" t="str">
            <v>106°48'23.5</v>
          </cell>
          <cell r="I312" t="str">
            <v>Site-00099</v>
          </cell>
          <cell r="J312" t="str">
            <v>S06°11'39.5</v>
          </cell>
          <cell r="K312" t="str">
            <v>106°48'14.1</v>
          </cell>
          <cell r="L312" t="str">
            <v>0.8 km]</v>
          </cell>
          <cell r="M312" t="str">
            <v>Untitled</v>
          </cell>
          <cell r="N312" t="str">
            <v>&lt;None&gt;</v>
          </cell>
          <cell r="P312" t="str">
            <v>Link261_1st</v>
          </cell>
        </row>
        <row r="313">
          <cell r="A313">
            <v>311</v>
          </cell>
          <cell r="B313" t="str">
            <v>4;31-DU_6</v>
          </cell>
          <cell r="C313">
            <v>312</v>
          </cell>
          <cell r="D313" t="str">
            <v>DU 6</v>
          </cell>
          <cell r="E313" t="str">
            <v>G: 23EHP-4x2-0.6HP NP TN; Upgradable to 8x2</v>
          </cell>
          <cell r="F313" t="str">
            <v>Site-00544</v>
          </cell>
          <cell r="G313" t="str">
            <v>S06°12'40.5</v>
          </cell>
          <cell r="H313" t="str">
            <v>106°48'58.5</v>
          </cell>
          <cell r="I313" t="str">
            <v>Site-00118</v>
          </cell>
          <cell r="J313" t="str">
            <v>S06°12'31.1</v>
          </cell>
          <cell r="K313" t="str">
            <v>106°48'40.3</v>
          </cell>
          <cell r="L313" t="str">
            <v>0.6 km]</v>
          </cell>
          <cell r="M313" t="str">
            <v>Untitled</v>
          </cell>
          <cell r="N313" t="str">
            <v>&lt;None&gt;</v>
          </cell>
          <cell r="P313" t="str">
            <v>Link261_1st</v>
          </cell>
        </row>
        <row r="314">
          <cell r="A314">
            <v>312</v>
          </cell>
          <cell r="B314" t="str">
            <v>4;30-DU_6</v>
          </cell>
          <cell r="C314">
            <v>313</v>
          </cell>
          <cell r="D314" t="str">
            <v>DU 6</v>
          </cell>
          <cell r="E314" t="str">
            <v>G: 23EHP-4x2-0.6HP NP TN; Upgradable to 8x2</v>
          </cell>
          <cell r="F314" t="str">
            <v>Site-00582</v>
          </cell>
          <cell r="G314" t="str">
            <v>S06°12'47.1</v>
          </cell>
          <cell r="H314" t="str">
            <v>106°48'40.3</v>
          </cell>
          <cell r="I314" t="str">
            <v>Site-00118</v>
          </cell>
          <cell r="J314" t="str">
            <v>S06°12'31.1</v>
          </cell>
          <cell r="K314" t="str">
            <v>106°48'40.3</v>
          </cell>
          <cell r="L314" t="str">
            <v>0.5 km]</v>
          </cell>
          <cell r="M314" t="str">
            <v>Untitled</v>
          </cell>
          <cell r="N314" t="str">
            <v>&lt;None&gt;</v>
          </cell>
          <cell r="P314" t="str">
            <v>Link261_1st</v>
          </cell>
        </row>
        <row r="315">
          <cell r="A315">
            <v>313</v>
          </cell>
          <cell r="B315" t="str">
            <v>6;20-DU_6</v>
          </cell>
          <cell r="C315">
            <v>314</v>
          </cell>
          <cell r="D315" t="str">
            <v>DU 6</v>
          </cell>
          <cell r="E315" t="str">
            <v>L: 15EHP-8x2-0.6HP HS TN; Upgradable to 16x2</v>
          </cell>
          <cell r="F315" t="str">
            <v>JDC (non-200)</v>
          </cell>
          <cell r="G315" t="str">
            <v>S06°12'07.2</v>
          </cell>
          <cell r="H315" t="str">
            <v>106°48'01.4</v>
          </cell>
          <cell r="I315" t="str">
            <v>Site-00580</v>
          </cell>
          <cell r="J315" t="str">
            <v>S06°11'56.4</v>
          </cell>
          <cell r="K315" t="str">
            <v>106°48'07.3</v>
          </cell>
          <cell r="L315" t="str">
            <v>0.4 km]</v>
          </cell>
          <cell r="M315" t="str">
            <v>Untitled</v>
          </cell>
          <cell r="N315" t="str">
            <v>&lt;None&gt;</v>
          </cell>
          <cell r="P315" t="str">
            <v>Link261_1st</v>
          </cell>
        </row>
        <row r="316">
          <cell r="A316">
            <v>314</v>
          </cell>
          <cell r="B316" t="str">
            <v>6;16-DU_6</v>
          </cell>
          <cell r="C316">
            <v>315</v>
          </cell>
          <cell r="D316" t="str">
            <v>DU 6</v>
          </cell>
          <cell r="E316" t="str">
            <v>L: 15EHP-8x2-0.6HP HS TN; Upgradable to 16x2</v>
          </cell>
          <cell r="F316" t="str">
            <v>Menara Batavia (non-261)</v>
          </cell>
          <cell r="G316" t="str">
            <v>S06°12'36.7</v>
          </cell>
          <cell r="H316" t="str">
            <v>106°49'00.1</v>
          </cell>
          <cell r="I316" t="str">
            <v>Site-00581</v>
          </cell>
          <cell r="J316" t="str">
            <v>S06°12'14.2</v>
          </cell>
          <cell r="K316" t="str">
            <v>106°48'40.6</v>
          </cell>
          <cell r="L316" t="str">
            <v>0.9 km]</v>
          </cell>
          <cell r="M316" t="str">
            <v>Untitled</v>
          </cell>
          <cell r="N316" t="str">
            <v>&lt;None&gt;</v>
          </cell>
          <cell r="P316" t="str">
            <v>Link261_1st</v>
          </cell>
        </row>
        <row r="317">
          <cell r="A317">
            <v>315</v>
          </cell>
          <cell r="B317" t="str">
            <v>6;17-DU_6</v>
          </cell>
          <cell r="C317">
            <v>316</v>
          </cell>
          <cell r="D317" t="str">
            <v>DU 6</v>
          </cell>
          <cell r="E317" t="str">
            <v>L: 15EHP-8x2-0.6HP HS TN; Upgradable to 16x2</v>
          </cell>
          <cell r="F317" t="str">
            <v>Site-00105</v>
          </cell>
          <cell r="G317" t="str">
            <v>S06°11'50.6</v>
          </cell>
          <cell r="H317" t="str">
            <v>106°48'31.2</v>
          </cell>
          <cell r="I317" t="str">
            <v>Ascott Apt (non-261)</v>
          </cell>
          <cell r="J317" t="str">
            <v>S06°11'40.6</v>
          </cell>
          <cell r="K317" t="str">
            <v>106°49'09.7</v>
          </cell>
          <cell r="L317" t="str">
            <v>1.2 km]</v>
          </cell>
          <cell r="M317" t="str">
            <v>Untitled</v>
          </cell>
          <cell r="N317" t="str">
            <v>&lt;None&gt;</v>
          </cell>
          <cell r="P317" t="str">
            <v>Link261_1st</v>
          </cell>
        </row>
        <row r="318">
          <cell r="A318">
            <v>316</v>
          </cell>
          <cell r="B318" t="str">
            <v>10;6 DU-6</v>
          </cell>
          <cell r="C318">
            <v>317</v>
          </cell>
          <cell r="D318" t="str">
            <v>DU 6</v>
          </cell>
          <cell r="E318" t="str">
            <v>O: 23EHP-16x2-0.6HP HS TN</v>
          </cell>
          <cell r="F318" t="str">
            <v>Site-00093</v>
          </cell>
          <cell r="G318" t="str">
            <v>S06°11'21.9</v>
          </cell>
          <cell r="H318" t="str">
            <v>106°47'57.9</v>
          </cell>
          <cell r="I318" t="str">
            <v>Site-01539 (non-261)</v>
          </cell>
          <cell r="J318" t="str">
            <v>S06°11'11.2</v>
          </cell>
          <cell r="K318" t="str">
            <v>106°47'44.7</v>
          </cell>
          <cell r="L318" t="str">
            <v>0.5 km]</v>
          </cell>
          <cell r="M318" t="str">
            <v>Untitled</v>
          </cell>
          <cell r="N318" t="str">
            <v>&lt;None&gt;</v>
          </cell>
          <cell r="P318" t="str">
            <v>Link261_1st</v>
          </cell>
        </row>
        <row r="319">
          <cell r="A319">
            <v>317</v>
          </cell>
          <cell r="B319" t="str">
            <v>10;15-DU_6</v>
          </cell>
          <cell r="C319">
            <v>318</v>
          </cell>
          <cell r="D319" t="str">
            <v>DU 6</v>
          </cell>
          <cell r="E319" t="str">
            <v>O: 23EHP-16x2-0.6HP HS TN</v>
          </cell>
          <cell r="F319" t="str">
            <v>Site-00111</v>
          </cell>
          <cell r="G319" t="str">
            <v>S06°12'00.0</v>
          </cell>
          <cell r="H319" t="str">
            <v>106°48'52.6</v>
          </cell>
          <cell r="I319" t="str">
            <v>Site-00105</v>
          </cell>
          <cell r="J319" t="str">
            <v>S06°11'50.6</v>
          </cell>
          <cell r="K319" t="str">
            <v>106°48'31.2</v>
          </cell>
          <cell r="L319" t="str">
            <v>0.7 km]</v>
          </cell>
          <cell r="M319" t="str">
            <v>Untitled</v>
          </cell>
          <cell r="N319" t="str">
            <v>&lt;None&gt;</v>
          </cell>
          <cell r="P319" t="str">
            <v>Link261_1st</v>
          </cell>
        </row>
        <row r="320">
          <cell r="A320">
            <v>318</v>
          </cell>
          <cell r="B320" t="str">
            <v>10;14-DU_6</v>
          </cell>
          <cell r="C320">
            <v>319</v>
          </cell>
          <cell r="D320" t="str">
            <v>DU 6</v>
          </cell>
          <cell r="E320" t="str">
            <v>O: 23EHP-16x2-0.6HP HS TN</v>
          </cell>
          <cell r="F320" t="str">
            <v>Site-00118</v>
          </cell>
          <cell r="G320" t="str">
            <v>S06°12'31.1</v>
          </cell>
          <cell r="H320" t="str">
            <v>106°48'40.3</v>
          </cell>
          <cell r="I320" t="str">
            <v>Site-00581</v>
          </cell>
          <cell r="J320" t="str">
            <v>S06°12'14.2</v>
          </cell>
          <cell r="K320" t="str">
            <v>106°48'40.6</v>
          </cell>
          <cell r="L320" t="str">
            <v>0.5 km]</v>
          </cell>
          <cell r="M320" t="str">
            <v>Untitled</v>
          </cell>
          <cell r="N320" t="str">
            <v>&lt;None&gt;</v>
          </cell>
          <cell r="P320" t="str">
            <v>Link261_1st</v>
          </cell>
        </row>
        <row r="321">
          <cell r="A321">
            <v>319</v>
          </cell>
          <cell r="B321" t="str">
            <v>10;18-DU_6</v>
          </cell>
          <cell r="C321">
            <v>320</v>
          </cell>
          <cell r="D321" t="str">
            <v>DU 6</v>
          </cell>
          <cell r="E321" t="str">
            <v>O: 23EHP-16x2-0.6HP HS TN</v>
          </cell>
          <cell r="F321" t="str">
            <v>Site-00580</v>
          </cell>
          <cell r="G321" t="str">
            <v>S06°11'56.4</v>
          </cell>
          <cell r="H321" t="str">
            <v>106°48'07.3</v>
          </cell>
          <cell r="I321" t="str">
            <v>Site-00099</v>
          </cell>
          <cell r="J321" t="str">
            <v>S06°11'39.5</v>
          </cell>
          <cell r="K321" t="str">
            <v>106°48'14.1</v>
          </cell>
          <cell r="L321" t="str">
            <v>0.6 km]</v>
          </cell>
          <cell r="M321" t="str">
            <v>Untitled</v>
          </cell>
          <cell r="N321" t="str">
            <v>&lt;None&gt;</v>
          </cell>
          <cell r="P321" t="str">
            <v>Link261_1st</v>
          </cell>
        </row>
        <row r="322">
          <cell r="A322">
            <v>320</v>
          </cell>
          <cell r="B322" t="str">
            <v>63;23-DU_6</v>
          </cell>
          <cell r="C322">
            <v>321</v>
          </cell>
          <cell r="D322" t="str">
            <v>DU 6</v>
          </cell>
          <cell r="E322" t="str">
            <v xml:space="preserve">R: 13EHC-63x2-0.6HP NP; Ant Dual Polarized </v>
          </cell>
          <cell r="F322" t="str">
            <v>Site-00581</v>
          </cell>
          <cell r="G322" t="str">
            <v>S06°12'14.2</v>
          </cell>
          <cell r="H322" t="str">
            <v>106°48'40.6</v>
          </cell>
          <cell r="I322" t="str">
            <v>Site-00105</v>
          </cell>
          <cell r="J322" t="str">
            <v>S06°11'50.6</v>
          </cell>
          <cell r="K322" t="str">
            <v>106°48'31.2</v>
          </cell>
          <cell r="L322" t="str">
            <v>0.8 km]</v>
          </cell>
          <cell r="M322" t="str">
            <v>Untitled</v>
          </cell>
          <cell r="N322" t="str">
            <v>&lt;None&gt;</v>
          </cell>
          <cell r="P322" t="str">
            <v>Link261_1st</v>
          </cell>
        </row>
        <row r="323">
          <cell r="A323">
            <v>321</v>
          </cell>
          <cell r="B323" t="str">
            <v>63;24_DU6</v>
          </cell>
          <cell r="C323">
            <v>322</v>
          </cell>
          <cell r="D323" t="str">
            <v>DU 6</v>
          </cell>
          <cell r="E323" t="str">
            <v xml:space="preserve">S: 13EHC-63x2-1.2HP NP ; Ant Dual Polarized  </v>
          </cell>
          <cell r="F323" t="str">
            <v>Menara Peninsula (non-261)</v>
          </cell>
          <cell r="G323" t="str">
            <v>S06°11'24.8</v>
          </cell>
          <cell r="H323" t="str">
            <v>106°47'51.7</v>
          </cell>
          <cell r="I323" t="str">
            <v>Site-00580</v>
          </cell>
          <cell r="J323" t="str">
            <v>S06°11'56.4</v>
          </cell>
          <cell r="K323" t="str">
            <v>106°48'07.3</v>
          </cell>
          <cell r="L323" t="str">
            <v>1.1 km]</v>
          </cell>
          <cell r="M323" t="str">
            <v>Untitled</v>
          </cell>
          <cell r="N323" t="str">
            <v>&lt;None&gt;</v>
          </cell>
          <cell r="P323" t="str">
            <v>Link261_1st</v>
          </cell>
        </row>
        <row r="324">
          <cell r="A324">
            <v>322</v>
          </cell>
          <cell r="B324" t="str">
            <v>63;53-DU_6</v>
          </cell>
          <cell r="C324">
            <v>323</v>
          </cell>
          <cell r="D324" t="str">
            <v>DU 6</v>
          </cell>
          <cell r="E324" t="str">
            <v xml:space="preserve">S: 13EHC-63x2-1.2HP NP ; Ant Dual Polarized  </v>
          </cell>
          <cell r="F324" t="str">
            <v>Site-00105</v>
          </cell>
          <cell r="G324" t="str">
            <v>S06°11'50.6</v>
          </cell>
          <cell r="H324" t="str">
            <v>106°48'31.2</v>
          </cell>
          <cell r="I324" t="str">
            <v>Menara Peninsula (non-261)</v>
          </cell>
          <cell r="J324" t="str">
            <v>S06°11'24.8</v>
          </cell>
          <cell r="K324" t="str">
            <v>106°47'51.7</v>
          </cell>
          <cell r="L324" t="str">
            <v>1.4 km]</v>
          </cell>
          <cell r="M324" t="str">
            <v>Untitled</v>
          </cell>
          <cell r="N324" t="str">
            <v>&lt;None&gt;</v>
          </cell>
          <cell r="P324" t="str">
            <v>Link261_1st</v>
          </cell>
        </row>
        <row r="325">
          <cell r="A325">
            <v>323</v>
          </cell>
          <cell r="B325" t="str">
            <v>63;22-DU_6</v>
          </cell>
          <cell r="C325">
            <v>324</v>
          </cell>
          <cell r="D325" t="str">
            <v>DU 6</v>
          </cell>
          <cell r="E325" t="str">
            <v xml:space="preserve">S: 13EHC-63x2-1.2HP NP ; Ant Dual Polarized  </v>
          </cell>
          <cell r="F325" t="str">
            <v>Site-00581</v>
          </cell>
          <cell r="G325" t="str">
            <v>S06°12'14.2</v>
          </cell>
          <cell r="H325" t="str">
            <v>106°48'40.6</v>
          </cell>
          <cell r="I325" t="str">
            <v>Site-00580</v>
          </cell>
          <cell r="J325" t="str">
            <v>S06°11'56.4</v>
          </cell>
          <cell r="K325" t="str">
            <v>106°48'07.3</v>
          </cell>
          <cell r="L325" t="str">
            <v>1.2 km]</v>
          </cell>
          <cell r="M325" t="str">
            <v>Untitled</v>
          </cell>
          <cell r="N325" t="str">
            <v>&lt;None&gt;</v>
          </cell>
          <cell r="P325" t="str">
            <v>Link261_1st</v>
          </cell>
        </row>
        <row r="326">
          <cell r="A326">
            <v>324</v>
          </cell>
          <cell r="C326">
            <v>325</v>
          </cell>
          <cell r="D326" t="str">
            <v>DU 6</v>
          </cell>
          <cell r="E326" t="str">
            <v>J: 7EHP-4x2-0.6HP NP TN; Upgradable to 8x2</v>
          </cell>
          <cell r="F326" t="str">
            <v>Spare</v>
          </cell>
          <cell r="O326" t="str">
            <v>Spare</v>
          </cell>
          <cell r="P326" t="str">
            <v>Link261_1st</v>
          </cell>
        </row>
        <row r="327">
          <cell r="A327">
            <v>325</v>
          </cell>
          <cell r="C327">
            <v>326</v>
          </cell>
          <cell r="D327" t="str">
            <v>DU 6</v>
          </cell>
          <cell r="E327" t="str">
            <v>J: 7EHP-4x2-0.6HP NP TN; Upgradable to 8x2</v>
          </cell>
          <cell r="F327" t="str">
            <v>Spare</v>
          </cell>
          <cell r="O327" t="str">
            <v>Spare</v>
          </cell>
          <cell r="P327" t="str">
            <v>Link261_1st</v>
          </cell>
        </row>
        <row r="328">
          <cell r="A328">
            <v>326</v>
          </cell>
          <cell r="C328">
            <v>327</v>
          </cell>
          <cell r="D328" t="str">
            <v>DU 6</v>
          </cell>
          <cell r="E328" t="str">
            <v>N: 7EHP-8x2-0.6HP HS TN; Upgradable to 16x2</v>
          </cell>
          <cell r="F328" t="str">
            <v>Spare</v>
          </cell>
          <cell r="O328" t="str">
            <v>Spare</v>
          </cell>
          <cell r="P328" t="str">
            <v>Link261_1st</v>
          </cell>
        </row>
        <row r="329">
          <cell r="A329">
            <v>327</v>
          </cell>
          <cell r="C329">
            <v>328</v>
          </cell>
          <cell r="D329" t="str">
            <v>DU 6</v>
          </cell>
          <cell r="E329" t="str">
            <v>N: 7EHP-8x2-0.6HP HS TN; Upgradable to 16x2</v>
          </cell>
          <cell r="F329" t="str">
            <v>Spare</v>
          </cell>
          <cell r="O329" t="str">
            <v>Spare</v>
          </cell>
          <cell r="P329" t="str">
            <v>Link261_1st</v>
          </cell>
        </row>
        <row r="330">
          <cell r="A330">
            <v>328</v>
          </cell>
          <cell r="B330" t="str">
            <v>2;48-DU7a</v>
          </cell>
          <cell r="C330">
            <v>329</v>
          </cell>
          <cell r="D330" t="str">
            <v>DU 7a</v>
          </cell>
          <cell r="E330" t="str">
            <v>A: 23EHP-2x2-0.6HP NP TN; Upgradable to 4x2</v>
          </cell>
          <cell r="F330" t="str">
            <v>Roxy Square</v>
          </cell>
          <cell r="G330" t="str">
            <v>S06°10'00.5</v>
          </cell>
          <cell r="H330" t="str">
            <v>106°47'55.4</v>
          </cell>
          <cell r="I330" t="str">
            <v>Site-00577</v>
          </cell>
          <cell r="J330" t="str">
            <v>S06°09'58.8</v>
          </cell>
          <cell r="K330" t="str">
            <v>106°47'44.2</v>
          </cell>
          <cell r="L330" t="str">
            <v>0.3 km]</v>
          </cell>
          <cell r="M330" t="str">
            <v>Untitled</v>
          </cell>
          <cell r="N330" t="str">
            <v>&lt;None&gt;</v>
          </cell>
          <cell r="P330" t="str">
            <v>Link261_1st</v>
          </cell>
        </row>
        <row r="331">
          <cell r="A331">
            <v>329</v>
          </cell>
          <cell r="B331" t="str">
            <v>2;21-DU7a</v>
          </cell>
          <cell r="C331">
            <v>330</v>
          </cell>
          <cell r="D331" t="str">
            <v>DU 7a</v>
          </cell>
          <cell r="E331" t="str">
            <v>A: 23EHP-2x2-0.6HP NP TN; Upgradable to 4x2</v>
          </cell>
          <cell r="F331" t="str">
            <v>Site-00064</v>
          </cell>
          <cell r="G331" t="str">
            <v>S06°10'22.8</v>
          </cell>
          <cell r="H331" t="str">
            <v>106°46'56.5</v>
          </cell>
          <cell r="I331" t="str">
            <v>Site-00988 (non-261)</v>
          </cell>
          <cell r="J331" t="str">
            <v>S06°10'20.0</v>
          </cell>
          <cell r="K331" t="str">
            <v>106°46'31.3</v>
          </cell>
          <cell r="L331" t="str">
            <v>0.8 km]</v>
          </cell>
          <cell r="M331" t="str">
            <v>Untitled</v>
          </cell>
          <cell r="N331" t="str">
            <v>&lt;None&gt;</v>
          </cell>
          <cell r="P331" t="str">
            <v>Link261_1st</v>
          </cell>
        </row>
        <row r="332">
          <cell r="A332">
            <v>330</v>
          </cell>
          <cell r="B332" t="str">
            <v>2;119-DU7a</v>
          </cell>
          <cell r="C332">
            <v>331</v>
          </cell>
          <cell r="D332" t="str">
            <v>DU 7a</v>
          </cell>
          <cell r="E332" t="str">
            <v>A: 23EHP-2x2-0.6HP NP TN; Upgradable to 4x2</v>
          </cell>
          <cell r="F332" t="str">
            <v>Site-00072</v>
          </cell>
          <cell r="G332" t="str">
            <v>S06°10'20.3</v>
          </cell>
          <cell r="H332" t="str">
            <v>106°47'27.9</v>
          </cell>
          <cell r="I332" t="str">
            <v>Site-00081</v>
          </cell>
          <cell r="J332" t="str">
            <v>S06°10'44.1</v>
          </cell>
          <cell r="K332" t="str">
            <v>106°47'16.5</v>
          </cell>
          <cell r="L332" t="str">
            <v>0.8 km]</v>
          </cell>
          <cell r="M332" t="str">
            <v>Untitled</v>
          </cell>
          <cell r="N332" t="str">
            <v>&lt;None&gt;</v>
          </cell>
          <cell r="P332" t="str">
            <v>Link261_1st</v>
          </cell>
        </row>
        <row r="333">
          <cell r="A333">
            <v>331</v>
          </cell>
          <cell r="B333" t="str">
            <v>2;112-DU7a</v>
          </cell>
          <cell r="C333">
            <v>332</v>
          </cell>
          <cell r="D333" t="str">
            <v>DU 7a</v>
          </cell>
          <cell r="E333" t="str">
            <v>A: 23EHP-2x2-0.6HP NP TN; Upgradable to 4x2</v>
          </cell>
          <cell r="F333" t="str">
            <v>Site-00078</v>
          </cell>
          <cell r="G333" t="str">
            <v>S06°10'15.2</v>
          </cell>
          <cell r="H333" t="str">
            <v>106°48'40.1</v>
          </cell>
          <cell r="I333" t="str">
            <v>Site-00570</v>
          </cell>
          <cell r="J333" t="str">
            <v>S06°10'02.7</v>
          </cell>
          <cell r="K333" t="str">
            <v>106°48'45.2</v>
          </cell>
          <cell r="L333" t="str">
            <v>0.4 km]</v>
          </cell>
          <cell r="M333" t="str">
            <v>Untitled</v>
          </cell>
          <cell r="N333" t="str">
            <v>&lt;None&gt;</v>
          </cell>
          <cell r="P333" t="str">
            <v>Link261_1st</v>
          </cell>
        </row>
        <row r="334">
          <cell r="A334">
            <v>332</v>
          </cell>
          <cell r="B334" t="str">
            <v>2;111-DU7a</v>
          </cell>
          <cell r="C334">
            <v>333</v>
          </cell>
          <cell r="D334" t="str">
            <v>DU 7a</v>
          </cell>
          <cell r="E334" t="str">
            <v>A: 23EHP-2x2-0.6HP NP TN; Upgradable to 4x2</v>
          </cell>
          <cell r="F334" t="str">
            <v>Site-00080</v>
          </cell>
          <cell r="G334" t="str">
            <v>S06°10'32.9</v>
          </cell>
          <cell r="H334" t="str">
            <v>106°48'09.7</v>
          </cell>
          <cell r="I334" t="str">
            <v>Site-00082</v>
          </cell>
          <cell r="J334" t="str">
            <v>S06°10'43.0</v>
          </cell>
          <cell r="K334" t="str">
            <v>106°47'53.1</v>
          </cell>
          <cell r="L334" t="str">
            <v>0.6 km]</v>
          </cell>
          <cell r="M334" t="str">
            <v>Untitled</v>
          </cell>
          <cell r="N334" t="str">
            <v>&lt;None&gt;</v>
          </cell>
          <cell r="P334" t="str">
            <v>Link261_1st</v>
          </cell>
        </row>
        <row r="335">
          <cell r="A335">
            <v>333</v>
          </cell>
          <cell r="B335" t="str">
            <v>2;22-DU7a</v>
          </cell>
          <cell r="C335">
            <v>334</v>
          </cell>
          <cell r="D335" t="str">
            <v>DU 7a</v>
          </cell>
          <cell r="E335" t="str">
            <v>A: 23EHP-2x2-0.6HP NP TN; Upgradable to 4x2</v>
          </cell>
          <cell r="F335" t="str">
            <v>Site-00083</v>
          </cell>
          <cell r="G335" t="str">
            <v>S06°10'54.1</v>
          </cell>
          <cell r="H335" t="str">
            <v>106°46'58.1</v>
          </cell>
          <cell r="I335" t="str">
            <v>Site-00488</v>
          </cell>
          <cell r="J335" t="str">
            <v>S06°10'37.4</v>
          </cell>
          <cell r="K335" t="str">
            <v>106°46'59.4</v>
          </cell>
          <cell r="L335" t="str">
            <v>0.5 km]</v>
          </cell>
          <cell r="M335" t="str">
            <v>Untitled</v>
          </cell>
          <cell r="N335" t="str">
            <v>&lt;None&gt;</v>
          </cell>
          <cell r="P335" t="str">
            <v>Link261_1st</v>
          </cell>
        </row>
        <row r="336">
          <cell r="A336">
            <v>334</v>
          </cell>
          <cell r="B336" t="str">
            <v>2;109-DU7a</v>
          </cell>
          <cell r="C336">
            <v>335</v>
          </cell>
          <cell r="D336" t="str">
            <v>DU 7a</v>
          </cell>
          <cell r="E336" t="str">
            <v>A: 23EHP-2x2-0.6HP NP TN; Upgradable to 4x2</v>
          </cell>
          <cell r="F336" t="str">
            <v>Site-00489</v>
          </cell>
          <cell r="G336" t="str">
            <v>S06°10'27.1</v>
          </cell>
          <cell r="H336" t="str">
            <v>106°48'56.0</v>
          </cell>
          <cell r="I336" t="str">
            <v>Site-00087</v>
          </cell>
          <cell r="J336" t="str">
            <v>S06°10'12.0</v>
          </cell>
          <cell r="K336" t="str">
            <v>106°49'01.3</v>
          </cell>
          <cell r="L336" t="str">
            <v>0.5 km]</v>
          </cell>
          <cell r="M336" t="str">
            <v>Untitled</v>
          </cell>
          <cell r="N336" t="str">
            <v>&lt;None&gt;</v>
          </cell>
          <cell r="P336" t="str">
            <v>Link261_1st</v>
          </cell>
        </row>
        <row r="337">
          <cell r="A337">
            <v>335</v>
          </cell>
          <cell r="B337" t="str">
            <v>2;114-DU7a</v>
          </cell>
          <cell r="C337">
            <v>336</v>
          </cell>
          <cell r="D337" t="str">
            <v>DU 7a</v>
          </cell>
          <cell r="E337" t="str">
            <v>A: 23EHP-2x2-0.6HP NP TN; Upgradable to 4x2</v>
          </cell>
          <cell r="F337" t="str">
            <v>Site-00569</v>
          </cell>
          <cell r="G337" t="str">
            <v>S06°10'08.9</v>
          </cell>
          <cell r="H337" t="str">
            <v>106°48'14.6</v>
          </cell>
          <cell r="I337" t="str">
            <v>ITC Roxy</v>
          </cell>
          <cell r="J337" t="str">
            <v>S06°09'59.1</v>
          </cell>
          <cell r="K337" t="str">
            <v>106°48'08.0</v>
          </cell>
          <cell r="L337" t="str">
            <v>0.4 km]</v>
          </cell>
          <cell r="M337" t="str">
            <v>Untitled</v>
          </cell>
          <cell r="N337" t="str">
            <v>&lt;None&gt;</v>
          </cell>
          <cell r="P337" t="str">
            <v>Link261_1st</v>
          </cell>
        </row>
        <row r="338">
          <cell r="A338">
            <v>336</v>
          </cell>
          <cell r="B338" t="str">
            <v>2;120-DU7a</v>
          </cell>
          <cell r="C338">
            <v>337</v>
          </cell>
          <cell r="D338" t="str">
            <v>DU 7a</v>
          </cell>
          <cell r="E338" t="str">
            <v>A: 23EHP-2x2-0.6HP NP TN; Upgradable to 4x2</v>
          </cell>
          <cell r="F338" t="str">
            <v>Site-00578</v>
          </cell>
          <cell r="G338" t="str">
            <v>S06°10'32.7</v>
          </cell>
          <cell r="H338" t="str">
            <v>106°47'28.3</v>
          </cell>
          <cell r="I338" t="str">
            <v>Site-00072</v>
          </cell>
          <cell r="J338" t="str">
            <v>S06°10'20.3</v>
          </cell>
          <cell r="K338" t="str">
            <v>106°47'27.9</v>
          </cell>
          <cell r="L338" t="str">
            <v>0.4 km]</v>
          </cell>
          <cell r="M338" t="str">
            <v>Untitled</v>
          </cell>
          <cell r="N338" t="str">
            <v>&lt;None&gt;</v>
          </cell>
          <cell r="P338" t="str">
            <v>Link261_1st</v>
          </cell>
        </row>
        <row r="339">
          <cell r="A339">
            <v>337</v>
          </cell>
          <cell r="B339" t="str">
            <v>2;118-DU7a</v>
          </cell>
          <cell r="C339">
            <v>338</v>
          </cell>
          <cell r="D339" t="str">
            <v>DU 7a</v>
          </cell>
          <cell r="E339" t="str">
            <v>A: 23EHP-2x2-0.6HP NP TN; Upgradable to 4x2</v>
          </cell>
          <cell r="F339" t="str">
            <v>Sucofindo (non-261)</v>
          </cell>
          <cell r="G339" t="str">
            <v>S06°10'38.6</v>
          </cell>
          <cell r="H339" t="str">
            <v>106°47'43.3</v>
          </cell>
          <cell r="I339" t="str">
            <v>Mall Taman Anggrek</v>
          </cell>
          <cell r="J339" t="str">
            <v>S06°10'38.2</v>
          </cell>
          <cell r="K339" t="str">
            <v>106°47'35.0</v>
          </cell>
          <cell r="L339" t="str">
            <v>0.3 km]</v>
          </cell>
          <cell r="M339" t="str">
            <v>Untitled</v>
          </cell>
          <cell r="N339" t="str">
            <v>&lt;None&gt;</v>
          </cell>
          <cell r="P339" t="str">
            <v>Link261_1st</v>
          </cell>
        </row>
        <row r="340">
          <cell r="A340">
            <v>338</v>
          </cell>
          <cell r="B340" t="str">
            <v>4;48-DU7a</v>
          </cell>
          <cell r="C340">
            <v>339</v>
          </cell>
          <cell r="D340" t="str">
            <v>DU 7a</v>
          </cell>
          <cell r="E340" t="str">
            <v>G: 23EHP-4x2-0.6HP NP TN; Upgradable to 8x2</v>
          </cell>
          <cell r="F340" t="str">
            <v>Site-00062</v>
          </cell>
          <cell r="G340" t="str">
            <v>S06°09'59.2</v>
          </cell>
          <cell r="H340" t="str">
            <v>106°47'58.6</v>
          </cell>
          <cell r="I340" t="str">
            <v>Site-00577</v>
          </cell>
          <cell r="J340" t="str">
            <v>S06°09'58.8</v>
          </cell>
          <cell r="K340" t="str">
            <v>106°47'44.2</v>
          </cell>
          <cell r="L340" t="str">
            <v>0.4 km]</v>
          </cell>
          <cell r="M340" t="str">
            <v>Untitled</v>
          </cell>
          <cell r="N340" t="str">
            <v>&lt;None&gt;</v>
          </cell>
          <cell r="P340" t="str">
            <v>Link261_1st</v>
          </cell>
        </row>
        <row r="341">
          <cell r="A341">
            <v>339</v>
          </cell>
          <cell r="B341" t="str">
            <v>4;10-DU7a</v>
          </cell>
          <cell r="C341">
            <v>340</v>
          </cell>
          <cell r="D341" t="str">
            <v>DU 7a</v>
          </cell>
          <cell r="E341" t="str">
            <v>G: 23EHP-4x2-0.6HP NP TN; Upgradable to 8x2</v>
          </cell>
          <cell r="F341" t="str">
            <v>Site-00083</v>
          </cell>
          <cell r="G341" t="str">
            <v>S06°10'54.1</v>
          </cell>
          <cell r="H341" t="str">
            <v>106°46'58.1</v>
          </cell>
          <cell r="I341" t="str">
            <v>Site-01097 (non-261)</v>
          </cell>
          <cell r="J341" t="str">
            <v>S06°11'24.0</v>
          </cell>
          <cell r="K341" t="str">
            <v>106°47'02.5</v>
          </cell>
          <cell r="L341" t="str">
            <v>0.9 km]</v>
          </cell>
          <cell r="M341" t="str">
            <v>Untitled</v>
          </cell>
          <cell r="N341" t="str">
            <v>&lt;None&gt;</v>
          </cell>
          <cell r="P341" t="str">
            <v>Link261_1st</v>
          </cell>
        </row>
        <row r="342">
          <cell r="A342">
            <v>340</v>
          </cell>
          <cell r="B342" t="str">
            <v>4;46-DU7a</v>
          </cell>
          <cell r="C342">
            <v>341</v>
          </cell>
          <cell r="D342" t="str">
            <v>DU 7a</v>
          </cell>
          <cell r="E342" t="str">
            <v>G: 23EHP-4x2-0.6HP NP TN; Upgradable to 8x2</v>
          </cell>
          <cell r="F342" t="str">
            <v>Site-00435</v>
          </cell>
          <cell r="G342" t="str">
            <v>S06°10'21.8</v>
          </cell>
          <cell r="H342" t="str">
            <v>106°48'25.5</v>
          </cell>
          <cell r="I342" t="str">
            <v>Site-00080</v>
          </cell>
          <cell r="J342" t="str">
            <v>S06°10'32.9</v>
          </cell>
          <cell r="K342" t="str">
            <v>106°48'09.7</v>
          </cell>
          <cell r="L342" t="str">
            <v>0.6 km]</v>
          </cell>
          <cell r="M342" t="str">
            <v>Untitled</v>
          </cell>
          <cell r="N342" t="str">
            <v>&lt;None&gt;</v>
          </cell>
          <cell r="P342" t="str">
            <v>Link261_1st</v>
          </cell>
        </row>
        <row r="343">
          <cell r="A343">
            <v>341</v>
          </cell>
          <cell r="B343" t="str">
            <v>4;56-DU7a</v>
          </cell>
          <cell r="C343">
            <v>342</v>
          </cell>
          <cell r="D343" t="str">
            <v>DU 7a</v>
          </cell>
          <cell r="E343" t="str">
            <v>G: 23EHP-4x2-0.6HP NP TN; Upgradable to 8x2</v>
          </cell>
          <cell r="F343" t="str">
            <v>Site-00569</v>
          </cell>
          <cell r="G343" t="str">
            <v>S06°10'08.9</v>
          </cell>
          <cell r="H343" t="str">
            <v>106°48'14.6</v>
          </cell>
          <cell r="I343" t="str">
            <v>Site-00062</v>
          </cell>
          <cell r="J343" t="str">
            <v>S06°09'59.2</v>
          </cell>
          <cell r="K343" t="str">
            <v>106°47'58.6</v>
          </cell>
          <cell r="L343" t="str">
            <v>0.6 km]</v>
          </cell>
          <cell r="M343" t="str">
            <v>Untitled</v>
          </cell>
          <cell r="N343" t="str">
            <v>&lt;None&gt;</v>
          </cell>
          <cell r="P343" t="str">
            <v>Link261_1st</v>
          </cell>
        </row>
        <row r="344">
          <cell r="A344">
            <v>342</v>
          </cell>
          <cell r="B344" t="str">
            <v>6;24 DU7a</v>
          </cell>
          <cell r="C344">
            <v>343</v>
          </cell>
          <cell r="D344" t="str">
            <v>DU 7a</v>
          </cell>
          <cell r="E344" t="str">
            <v>L: 15EHP-8x2-0.6HP HS TN; Upgradable to 16x2</v>
          </cell>
          <cell r="F344" t="str">
            <v>Site-00072</v>
          </cell>
          <cell r="G344" t="str">
            <v>S06°10'20.3</v>
          </cell>
          <cell r="H344" t="str">
            <v>106°47'27.9</v>
          </cell>
          <cell r="I344" t="str">
            <v>Site-01093 (non-261)</v>
          </cell>
          <cell r="J344" t="str">
            <v>S06°10'04.3</v>
          </cell>
          <cell r="K344" t="str">
            <v>106°47'15.0</v>
          </cell>
          <cell r="L344" t="str">
            <v>0.6 km]</v>
          </cell>
          <cell r="M344" t="str">
            <v>Untitled</v>
          </cell>
          <cell r="N344" t="str">
            <v>&lt;None&gt;</v>
          </cell>
          <cell r="P344" t="str">
            <v>Link261_1st</v>
          </cell>
        </row>
        <row r="345">
          <cell r="A345">
            <v>343</v>
          </cell>
          <cell r="B345" t="str">
            <v>6;23-DU7a</v>
          </cell>
          <cell r="C345">
            <v>344</v>
          </cell>
          <cell r="D345" t="str">
            <v>DU 7a</v>
          </cell>
          <cell r="E345" t="str">
            <v>L: 15EHP-8x2-0.6HP HS TN; Upgradable to 16x2</v>
          </cell>
          <cell r="F345" t="str">
            <v>Site-00073</v>
          </cell>
          <cell r="G345" t="str">
            <v>S06°10'16.6</v>
          </cell>
          <cell r="H345" t="str">
            <v>106°47'50.1</v>
          </cell>
          <cell r="I345" t="str">
            <v>Sucofindo (non-261)</v>
          </cell>
          <cell r="J345" t="str">
            <v>S06°10'38.6</v>
          </cell>
          <cell r="K345" t="str">
            <v>106°47'43.3</v>
          </cell>
          <cell r="L345" t="str">
            <v>0.7 km]</v>
          </cell>
          <cell r="M345" t="str">
            <v>Untitled</v>
          </cell>
          <cell r="N345" t="str">
            <v>&lt;None&gt;</v>
          </cell>
          <cell r="P345" t="str">
            <v>Link261_1st</v>
          </cell>
        </row>
        <row r="346">
          <cell r="A346">
            <v>344</v>
          </cell>
          <cell r="B346" t="str">
            <v>6;22-DU7a</v>
          </cell>
          <cell r="C346">
            <v>345</v>
          </cell>
          <cell r="D346" t="str">
            <v>DU 7a</v>
          </cell>
          <cell r="E346" t="str">
            <v>L: 15EHP-8x2-0.6HP HS TN; Upgradable to 16x2</v>
          </cell>
          <cell r="F346" t="str">
            <v>Site-00570</v>
          </cell>
          <cell r="G346" t="str">
            <v>S06°10'02.7</v>
          </cell>
          <cell r="H346" t="str">
            <v>106°48'45.2</v>
          </cell>
          <cell r="I346" t="str">
            <v>Site-00070</v>
          </cell>
          <cell r="J346" t="str">
            <v>S06°09'54.7</v>
          </cell>
          <cell r="K346" t="str">
            <v>106°48'29.9</v>
          </cell>
          <cell r="L346" t="str">
            <v>0.5 km]</v>
          </cell>
          <cell r="M346" t="str">
            <v>Untitled</v>
          </cell>
          <cell r="N346" t="str">
            <v>&lt;None&gt;</v>
          </cell>
          <cell r="P346" t="str">
            <v>Link261_1st</v>
          </cell>
        </row>
        <row r="347">
          <cell r="A347">
            <v>345</v>
          </cell>
          <cell r="B347" t="str">
            <v>10;24-DU7a</v>
          </cell>
          <cell r="C347">
            <v>346</v>
          </cell>
          <cell r="D347" t="str">
            <v>DU 7a</v>
          </cell>
          <cell r="E347" t="str">
            <v>O: 23EHP-16x2-0.6HP HS TN</v>
          </cell>
          <cell r="F347" t="str">
            <v>Site-00062</v>
          </cell>
          <cell r="G347" t="str">
            <v>S06°09'59.2</v>
          </cell>
          <cell r="H347" t="str">
            <v>106°47'58.6</v>
          </cell>
          <cell r="I347" t="str">
            <v>Site-00073</v>
          </cell>
          <cell r="J347" t="str">
            <v>S06°10'16.6</v>
          </cell>
          <cell r="K347" t="str">
            <v>106°47'50.1</v>
          </cell>
          <cell r="L347" t="str">
            <v>0.6 km]</v>
          </cell>
          <cell r="M347" t="str">
            <v>Untitled</v>
          </cell>
          <cell r="N347" t="str">
            <v>&lt;None&gt;</v>
          </cell>
          <cell r="P347" t="str">
            <v>Link261_1st</v>
          </cell>
        </row>
        <row r="348">
          <cell r="A348">
            <v>346</v>
          </cell>
          <cell r="B348" t="str">
            <v>10;23-DU7a</v>
          </cell>
          <cell r="C348">
            <v>347</v>
          </cell>
          <cell r="D348" t="str">
            <v>DU 7a</v>
          </cell>
          <cell r="E348" t="str">
            <v>O: 23EHP-16x2-0.6HP HS TN</v>
          </cell>
          <cell r="F348" t="str">
            <v>Site-00435</v>
          </cell>
          <cell r="G348" t="str">
            <v>S06°10'21.8</v>
          </cell>
          <cell r="H348" t="str">
            <v>106°48'25.5</v>
          </cell>
          <cell r="I348" t="str">
            <v>Site-00070</v>
          </cell>
          <cell r="J348" t="str">
            <v>S06°09'54.7</v>
          </cell>
          <cell r="K348" t="str">
            <v>106°48'29.9</v>
          </cell>
          <cell r="L348" t="str">
            <v>0.8 km]</v>
          </cell>
          <cell r="M348" t="str">
            <v>Untitled</v>
          </cell>
          <cell r="N348" t="str">
            <v>&lt;None&gt;</v>
          </cell>
          <cell r="P348" t="str">
            <v>Link261_1st</v>
          </cell>
        </row>
        <row r="349">
          <cell r="A349">
            <v>347</v>
          </cell>
          <cell r="B349" t="str">
            <v>10;25-DU7a</v>
          </cell>
          <cell r="C349">
            <v>348</v>
          </cell>
          <cell r="D349" t="str">
            <v>DU 7a</v>
          </cell>
          <cell r="E349" t="str">
            <v>O: 23EHP-16x2-0.6HP HS TN</v>
          </cell>
          <cell r="F349" t="str">
            <v>Site-01093 (non-261)</v>
          </cell>
          <cell r="G349" t="str">
            <v>S06°10'04.3</v>
          </cell>
          <cell r="H349" t="str">
            <v>106°47'15.0</v>
          </cell>
          <cell r="I349" t="str">
            <v>Site-00576</v>
          </cell>
          <cell r="J349" t="str">
            <v>S06°10'02.0</v>
          </cell>
          <cell r="K349" t="str">
            <v>106°47'27.2</v>
          </cell>
          <cell r="L349" t="str">
            <v>0.4 km]</v>
          </cell>
          <cell r="M349" t="str">
            <v>Untitled</v>
          </cell>
          <cell r="N349" t="str">
            <v>&lt;None&gt;</v>
          </cell>
          <cell r="P349" t="str">
            <v>Link261_1st</v>
          </cell>
        </row>
        <row r="350">
          <cell r="A350">
            <v>348</v>
          </cell>
          <cell r="B350" t="str">
            <v>63;32 DU7a</v>
          </cell>
          <cell r="C350">
            <v>349</v>
          </cell>
          <cell r="D350" t="str">
            <v>DU 7a</v>
          </cell>
          <cell r="E350" t="str">
            <v xml:space="preserve">S: 13EHC-63x2-1.2HP NP ; Ant Dual Polarized  </v>
          </cell>
          <cell r="F350" t="str">
            <v>Site-00073</v>
          </cell>
          <cell r="G350" t="str">
            <v>S06°10'16.6</v>
          </cell>
          <cell r="H350" t="str">
            <v>106°47'50.1</v>
          </cell>
          <cell r="I350" t="str">
            <v>Site-00565</v>
          </cell>
          <cell r="J350" t="str">
            <v>S06°09'02.4</v>
          </cell>
          <cell r="K350" t="str">
            <v>106°47'54.8</v>
          </cell>
          <cell r="L350" t="str">
            <v>2.3 km]</v>
          </cell>
          <cell r="M350" t="str">
            <v>Untitled</v>
          </cell>
          <cell r="N350" t="str">
            <v>&lt;None&gt;</v>
          </cell>
          <cell r="P350" t="str">
            <v>Link261_1st</v>
          </cell>
        </row>
        <row r="351">
          <cell r="A351">
            <v>349</v>
          </cell>
          <cell r="B351" t="str">
            <v>63;33-DU-7a</v>
          </cell>
          <cell r="C351">
            <v>350</v>
          </cell>
          <cell r="D351" t="str">
            <v>DU 7a</v>
          </cell>
          <cell r="E351" t="str">
            <v xml:space="preserve">S: 13EHC-63x2-1.2HP NP ; Ant Dual Polarized  </v>
          </cell>
          <cell r="F351" t="str">
            <v>Site-00073</v>
          </cell>
          <cell r="G351" t="str">
            <v>S06°10'16.6</v>
          </cell>
          <cell r="H351" t="str">
            <v>106°47'50.1</v>
          </cell>
          <cell r="I351" t="str">
            <v>Site-01093 (non-261)</v>
          </cell>
          <cell r="J351" t="str">
            <v>S06°10'04.3</v>
          </cell>
          <cell r="K351" t="str">
            <v>106°47'15.0</v>
          </cell>
          <cell r="L351" t="str">
            <v>1.1 km]</v>
          </cell>
          <cell r="M351" t="str">
            <v>Untitled</v>
          </cell>
          <cell r="N351" t="str">
            <v>&lt;None&gt;</v>
          </cell>
          <cell r="P351" t="str">
            <v>Link261_1st</v>
          </cell>
        </row>
        <row r="352">
          <cell r="A352">
            <v>350</v>
          </cell>
          <cell r="B352" t="str">
            <v>63;35-DU7a</v>
          </cell>
          <cell r="C352">
            <v>351</v>
          </cell>
          <cell r="D352" t="str">
            <v>DU 7a</v>
          </cell>
          <cell r="E352" t="str">
            <v xml:space="preserve">T: 7EHC-63x2-0.6HP NP; Ant Dual Polarized </v>
          </cell>
          <cell r="F352" t="str">
            <v>Site-00565</v>
          </cell>
          <cell r="G352" t="str">
            <v>S06°09'02.4</v>
          </cell>
          <cell r="H352" t="str">
            <v>106°47'54.8</v>
          </cell>
          <cell r="I352" t="str">
            <v>Pluit Mega Mall B11</v>
          </cell>
          <cell r="J352" t="str">
            <v>S06°06'58.7</v>
          </cell>
          <cell r="K352" t="str">
            <v>106°47'19.7</v>
          </cell>
          <cell r="L352" t="str">
            <v>4.0 km]</v>
          </cell>
          <cell r="M352" t="str">
            <v>Untitled</v>
          </cell>
          <cell r="N352" t="str">
            <v>&lt;None&gt;</v>
          </cell>
          <cell r="P352" t="str">
            <v>Link261_1st</v>
          </cell>
        </row>
        <row r="353">
          <cell r="A353">
            <v>351</v>
          </cell>
          <cell r="B353" t="str">
            <v>63;34-DU7a</v>
          </cell>
          <cell r="C353">
            <v>352</v>
          </cell>
          <cell r="D353" t="str">
            <v>DU 7a</v>
          </cell>
          <cell r="E353" t="str">
            <v xml:space="preserve">U: 7EHC-63x2-1.2HP NP; Ant Dual Polarized </v>
          </cell>
          <cell r="F353" t="str">
            <v>Site-01093 (non-261)</v>
          </cell>
          <cell r="G353" t="str">
            <v>S06°10'04.3</v>
          </cell>
          <cell r="H353" t="str">
            <v>106°47'15.0</v>
          </cell>
          <cell r="I353" t="str">
            <v>Pluit Mega Mall B11</v>
          </cell>
          <cell r="J353" t="str">
            <v>S06°06'58.7</v>
          </cell>
          <cell r="K353" t="str">
            <v>106°47'19.7</v>
          </cell>
          <cell r="L353" t="str">
            <v>5.7 km]</v>
          </cell>
          <cell r="M353" t="str">
            <v>Untitled</v>
          </cell>
          <cell r="N353" t="str">
            <v>&lt;None&gt;</v>
          </cell>
          <cell r="P353" t="str">
            <v>Link261_1st</v>
          </cell>
        </row>
        <row r="354">
          <cell r="A354">
            <v>352</v>
          </cell>
          <cell r="C354">
            <v>353</v>
          </cell>
          <cell r="D354" t="str">
            <v>DU 7a</v>
          </cell>
          <cell r="E354" t="str">
            <v>J: 7EHP-4x2-0.6HP NP TN; Upgradable to 8x2</v>
          </cell>
          <cell r="F354" t="str">
            <v>Spare</v>
          </cell>
          <cell r="O354" t="str">
            <v>Spare</v>
          </cell>
          <cell r="P354" t="str">
            <v>Link261_1st</v>
          </cell>
        </row>
        <row r="355">
          <cell r="A355">
            <v>353</v>
          </cell>
          <cell r="C355">
            <v>354</v>
          </cell>
          <cell r="D355" t="str">
            <v>DU 7a</v>
          </cell>
          <cell r="E355" t="str">
            <v>J: 7EHP-4x2-0.6HP NP TN; Upgradable to 8x2</v>
          </cell>
          <cell r="F355" t="str">
            <v>Spare</v>
          </cell>
          <cell r="O355" t="str">
            <v>Spare</v>
          </cell>
          <cell r="P355" t="str">
            <v>Link261_1st</v>
          </cell>
        </row>
        <row r="356">
          <cell r="A356">
            <v>354</v>
          </cell>
          <cell r="C356">
            <v>355</v>
          </cell>
          <cell r="D356" t="str">
            <v>DU 7a</v>
          </cell>
          <cell r="E356" t="str">
            <v>K: 7EHP-4x2-1.2HP NP TN; Upgradable to 8x2</v>
          </cell>
          <cell r="F356" t="str">
            <v>Spare</v>
          </cell>
          <cell r="O356" t="str">
            <v>Spare</v>
          </cell>
          <cell r="P356" t="str">
            <v>Link261_1st</v>
          </cell>
        </row>
        <row r="357">
          <cell r="A357">
            <v>355</v>
          </cell>
          <cell r="C357">
            <v>356</v>
          </cell>
          <cell r="D357" t="str">
            <v>DU 7a</v>
          </cell>
          <cell r="E357" t="str">
            <v>N: 7EHP-8x2-0.6HP HS TN; Upgradable to 16x2</v>
          </cell>
          <cell r="F357" t="str">
            <v>Spare</v>
          </cell>
          <cell r="O357" t="str">
            <v>Spare</v>
          </cell>
          <cell r="P357" t="str">
            <v>Link261_1st</v>
          </cell>
        </row>
        <row r="358">
          <cell r="A358">
            <v>356</v>
          </cell>
          <cell r="C358">
            <v>357</v>
          </cell>
          <cell r="D358" t="str">
            <v>DU 7a</v>
          </cell>
          <cell r="E358" t="str">
            <v>N: 7EHP-8x2-0.6HP HS TN; Upgradable to 16x2</v>
          </cell>
          <cell r="F358" t="str">
            <v>Spare</v>
          </cell>
          <cell r="O358" t="str">
            <v>Spare</v>
          </cell>
          <cell r="P358" t="str">
            <v>Link261_1st</v>
          </cell>
        </row>
        <row r="359">
          <cell r="A359">
            <v>357</v>
          </cell>
          <cell r="C359">
            <v>358</v>
          </cell>
          <cell r="D359" t="str">
            <v>DU 7a</v>
          </cell>
          <cell r="E359" t="str">
            <v>N: 7EHP-8x2-0.6HP HS TN; Upgradable to 16x2</v>
          </cell>
          <cell r="F359" t="str">
            <v>Spare</v>
          </cell>
          <cell r="O359" t="str">
            <v>Spare</v>
          </cell>
          <cell r="P359" t="str">
            <v>Link261_1st</v>
          </cell>
        </row>
        <row r="360">
          <cell r="A360">
            <v>358</v>
          </cell>
          <cell r="C360">
            <v>359</v>
          </cell>
          <cell r="D360" t="str">
            <v>DU 7a</v>
          </cell>
          <cell r="E360" t="str">
            <v>N: 7EHP-8x2-0.6HP HS TN; Upgradable to 16x2</v>
          </cell>
          <cell r="F360" t="str">
            <v>Spare</v>
          </cell>
          <cell r="O360" t="str">
            <v>Spare</v>
          </cell>
          <cell r="P360" t="str">
            <v>Link261_1st</v>
          </cell>
        </row>
        <row r="361">
          <cell r="A361">
            <v>359</v>
          </cell>
          <cell r="B361" t="str">
            <v>2;122-DU7a</v>
          </cell>
          <cell r="C361">
            <v>352</v>
          </cell>
          <cell r="D361" t="str">
            <v>DU 7a</v>
          </cell>
          <cell r="E361" t="str">
            <v>A: 23EHP-2x2-0.6HP NP TN; Upgradable to 4x2</v>
          </cell>
          <cell r="F361" t="str">
            <v>Mall Ciputra</v>
          </cell>
          <cell r="G361" t="str">
            <v>S06°10'02.8</v>
          </cell>
          <cell r="H361" t="str">
            <v>106°47'14.7</v>
          </cell>
          <cell r="I361" t="str">
            <v>Hotel Ciputra</v>
          </cell>
          <cell r="J361" t="str">
            <v>S06°10'07.0</v>
          </cell>
          <cell r="K361" t="str">
            <v>106°47'14.7</v>
          </cell>
          <cell r="L361" t="str">
            <v>0.1 km]</v>
          </cell>
          <cell r="M361" t="str">
            <v>Untitled</v>
          </cell>
          <cell r="N361" t="str">
            <v>&lt;None&gt;</v>
          </cell>
          <cell r="P361" t="str">
            <v>Link300</v>
          </cell>
        </row>
        <row r="362">
          <cell r="A362">
            <v>360</v>
          </cell>
          <cell r="B362" t="str">
            <v>4;50-DU7a</v>
          </cell>
          <cell r="C362">
            <v>355</v>
          </cell>
          <cell r="D362" t="str">
            <v>DU 7a</v>
          </cell>
          <cell r="E362" t="str">
            <v>G: 23EHP-4x2-0.6HP NP TN; Upgradable to 8x2</v>
          </cell>
          <cell r="F362" t="str">
            <v>Site-00576</v>
          </cell>
          <cell r="G362" t="str">
            <v>S06°10'02.0</v>
          </cell>
          <cell r="H362" t="str">
            <v>106°47'27.2</v>
          </cell>
          <cell r="I362" t="str">
            <v>Mall Ciputra</v>
          </cell>
          <cell r="J362" t="str">
            <v>S06°10'02.8</v>
          </cell>
          <cell r="K362" t="str">
            <v>106°47'14.7</v>
          </cell>
          <cell r="L362" t="str">
            <v>0.4 km]</v>
          </cell>
          <cell r="M362" t="str">
            <v>Untitled</v>
          </cell>
          <cell r="N362" t="str">
            <v>&lt;None&gt;</v>
          </cell>
          <cell r="P362" t="str">
            <v>Link300</v>
          </cell>
        </row>
        <row r="363">
          <cell r="A363">
            <v>361</v>
          </cell>
          <cell r="B363" t="str">
            <v>2;116-DU7a</v>
          </cell>
          <cell r="C363">
            <v>348</v>
          </cell>
          <cell r="D363" t="str">
            <v>DU 7a</v>
          </cell>
          <cell r="E363" t="str">
            <v>A: 23EHP-2x2-0.6HP NP TN; Upgradable to 4x2</v>
          </cell>
          <cell r="F363" t="str">
            <v>Site-00576</v>
          </cell>
          <cell r="G363" t="str">
            <v>S06°10'02.0</v>
          </cell>
          <cell r="H363" t="str">
            <v>106°47'27.2</v>
          </cell>
          <cell r="I363" t="str">
            <v>Universitas Trisakti</v>
          </cell>
          <cell r="J363" t="str">
            <v>S06°10'04.4</v>
          </cell>
          <cell r="K363" t="str">
            <v>106°47'23.0</v>
          </cell>
          <cell r="L363" t="str">
            <v>0.2 km]</v>
          </cell>
          <cell r="M363" t="str">
            <v>Untitled</v>
          </cell>
          <cell r="N363" t="str">
            <v>&lt;None&gt;</v>
          </cell>
          <cell r="P363" t="str">
            <v>Link300</v>
          </cell>
        </row>
        <row r="364">
          <cell r="A364">
            <v>362</v>
          </cell>
          <cell r="B364" t="str">
            <v>2;121-DU7a</v>
          </cell>
          <cell r="C364">
            <v>351</v>
          </cell>
          <cell r="D364" t="str">
            <v>DU 7a</v>
          </cell>
          <cell r="E364" t="str">
            <v>A: 23EHP-2x2-0.6HP NP TN; Upgradable to 4x2</v>
          </cell>
          <cell r="F364" t="str">
            <v>Univ Krisna Dwipayana (non-261)</v>
          </cell>
          <cell r="G364" t="str">
            <v>S06°10'21.1</v>
          </cell>
          <cell r="H364" t="str">
            <v>106°47'18.3</v>
          </cell>
          <cell r="I364" t="str">
            <v>Universitas Taruma Negara</v>
          </cell>
          <cell r="J364" t="str">
            <v>S06°10'14.8</v>
          </cell>
          <cell r="K364" t="str">
            <v>106°47'12.8</v>
          </cell>
          <cell r="L364" t="str">
            <v>0.3 km]</v>
          </cell>
          <cell r="M364" t="str">
            <v>Untitled</v>
          </cell>
          <cell r="N364" t="str">
            <v>&lt;None&gt;</v>
          </cell>
          <cell r="P364" t="str">
            <v>Link300</v>
          </cell>
        </row>
        <row r="365">
          <cell r="A365">
            <v>363</v>
          </cell>
          <cell r="B365" t="str">
            <v>4;49-DU7a</v>
          </cell>
          <cell r="C365">
            <v>354</v>
          </cell>
          <cell r="D365" t="str">
            <v>DU 7a</v>
          </cell>
          <cell r="E365" t="str">
            <v>G: 23EHP-4x2-0.6HP NP TN; Upgradable to 8x2</v>
          </cell>
          <cell r="F365" t="str">
            <v>Univ Krisna Dwipayana (non-261)</v>
          </cell>
          <cell r="G365" t="str">
            <v>S06°10'21.1</v>
          </cell>
          <cell r="H365" t="str">
            <v>106°47'18.3</v>
          </cell>
          <cell r="I365" t="str">
            <v>Site-00576</v>
          </cell>
          <cell r="J365" t="str">
            <v>S06°10'02.0</v>
          </cell>
          <cell r="K365" t="str">
            <v>106°47'27.2</v>
          </cell>
          <cell r="L365" t="str">
            <v>0.6 km]</v>
          </cell>
          <cell r="M365" t="str">
            <v>Untitled</v>
          </cell>
          <cell r="N365" t="str">
            <v>&lt;None&gt;</v>
          </cell>
          <cell r="P365" t="str">
            <v>Link300</v>
          </cell>
        </row>
        <row r="366">
          <cell r="A366">
            <v>364</v>
          </cell>
          <cell r="B366" t="str">
            <v>2;117-DU7a</v>
          </cell>
          <cell r="C366">
            <v>349</v>
          </cell>
          <cell r="D366" t="str">
            <v>DU 7a</v>
          </cell>
          <cell r="E366" t="str">
            <v>A: 23EHP-2x2-0.6HP NP TN; Upgradable to 4x2</v>
          </cell>
          <cell r="F366" t="str">
            <v>Sucofindo (non-261)</v>
          </cell>
          <cell r="G366" t="str">
            <v>S06°10'38.6</v>
          </cell>
          <cell r="H366" t="str">
            <v>106°47'43.3</v>
          </cell>
          <cell r="I366" t="str">
            <v>Taman Anggrek Apartment</v>
          </cell>
          <cell r="J366" t="str">
            <v>S06°10'42.9</v>
          </cell>
          <cell r="K366" t="str">
            <v>106°47'31.2</v>
          </cell>
          <cell r="L366" t="str">
            <v>0.4 km]</v>
          </cell>
          <cell r="M366" t="str">
            <v>Untitled</v>
          </cell>
          <cell r="N366" t="str">
            <v>&lt;None&gt;</v>
          </cell>
          <cell r="P366" t="str">
            <v>Link300</v>
          </cell>
        </row>
        <row r="367">
          <cell r="A367">
            <v>365</v>
          </cell>
          <cell r="B367" t="str">
            <v>2;107 DU7b</v>
          </cell>
          <cell r="C367">
            <v>360</v>
          </cell>
          <cell r="D367" t="str">
            <v>DU 7b</v>
          </cell>
          <cell r="E367" t="str">
            <v>A: 23EHP-2x2-0.6HP NP TN; Upgradable to 4x2</v>
          </cell>
          <cell r="F367" t="str">
            <v>Dep. Penerangan (Kominfo)</v>
          </cell>
          <cell r="G367" t="str">
            <v>S06°10'31.4</v>
          </cell>
          <cell r="H367" t="str">
            <v>106°49'20.5</v>
          </cell>
          <cell r="I367" t="str">
            <v>Site-00090</v>
          </cell>
          <cell r="J367" t="str">
            <v>S06°10'29.0</v>
          </cell>
          <cell r="K367" t="str">
            <v>106°49'14.3</v>
          </cell>
          <cell r="L367" t="str">
            <v>0.2 km]</v>
          </cell>
          <cell r="M367" t="str">
            <v>Untitled</v>
          </cell>
          <cell r="N367" t="str">
            <v>&lt;None&gt;</v>
          </cell>
          <cell r="P367" t="str">
            <v>Link261_1st</v>
          </cell>
        </row>
        <row r="368">
          <cell r="A368">
            <v>366</v>
          </cell>
          <cell r="B368" t="str">
            <v>4;45-DU7b</v>
          </cell>
          <cell r="C368">
            <v>361</v>
          </cell>
          <cell r="D368" t="str">
            <v>DU 7b</v>
          </cell>
          <cell r="E368" t="str">
            <v>G: 23EHP-4x2-0.6HP NP TN; Upgradable to 8x2</v>
          </cell>
          <cell r="F368" t="str">
            <v>Site-00489</v>
          </cell>
          <cell r="G368" t="str">
            <v>S06°10'27.1</v>
          </cell>
          <cell r="H368" t="str">
            <v>106°48'56.0</v>
          </cell>
          <cell r="I368" t="str">
            <v>Site-00435</v>
          </cell>
          <cell r="J368" t="str">
            <v>S06°10'21.8</v>
          </cell>
          <cell r="K368" t="str">
            <v>106°48'25.5</v>
          </cell>
          <cell r="L368" t="str">
            <v>1.0 km]</v>
          </cell>
          <cell r="M368" t="str">
            <v>Untitled</v>
          </cell>
          <cell r="N368" t="str">
            <v>&lt;None&gt;</v>
          </cell>
          <cell r="P368" t="str">
            <v>Link261_1st</v>
          </cell>
        </row>
        <row r="369">
          <cell r="A369">
            <v>367</v>
          </cell>
          <cell r="B369" t="str">
            <v>6;21 DU7b</v>
          </cell>
          <cell r="C369">
            <v>362</v>
          </cell>
          <cell r="D369" t="str">
            <v>DU 7b</v>
          </cell>
          <cell r="E369" t="str">
            <v>L: 15EHP-8x2-0.6HP HS TN; Upgradable to 16x2</v>
          </cell>
          <cell r="F369" t="str">
            <v>Site-00090</v>
          </cell>
          <cell r="G369" t="str">
            <v>S06°10'29.0</v>
          </cell>
          <cell r="H369" t="str">
            <v>106°49'14.3</v>
          </cell>
          <cell r="I369" t="str">
            <v>Site-00422</v>
          </cell>
          <cell r="J369" t="str">
            <v>S06°10'42.8</v>
          </cell>
          <cell r="K369" t="str">
            <v>106°49'07.6</v>
          </cell>
          <cell r="L369" t="str">
            <v>0.5 km]</v>
          </cell>
          <cell r="M369" t="str">
            <v>Untitled</v>
          </cell>
          <cell r="N369" t="str">
            <v>&lt;None&gt;</v>
          </cell>
          <cell r="P369" t="str">
            <v>Link261_1st</v>
          </cell>
        </row>
        <row r="370">
          <cell r="A370">
            <v>368</v>
          </cell>
          <cell r="B370" t="str">
            <v>6;30 DU7b</v>
          </cell>
          <cell r="C370">
            <v>363</v>
          </cell>
          <cell r="D370" t="str">
            <v>DU 7b</v>
          </cell>
          <cell r="E370" t="str">
            <v>L: 15EHP-8x2-0.6HP HS TN; Upgradable to 16x2</v>
          </cell>
          <cell r="F370" t="str">
            <v>Site-00583</v>
          </cell>
          <cell r="G370" t="str">
            <v>S06°11'11.2</v>
          </cell>
          <cell r="H370" t="str">
            <v>106°48'16.7</v>
          </cell>
          <cell r="I370" t="str">
            <v>Site-00089</v>
          </cell>
          <cell r="J370" t="str">
            <v>S06°10'54.3</v>
          </cell>
          <cell r="K370" t="str">
            <v>106°48'07.1</v>
          </cell>
          <cell r="L370" t="str">
            <v>0.6 km]</v>
          </cell>
          <cell r="M370" t="str">
            <v>Untitled</v>
          </cell>
          <cell r="N370" t="str">
            <v>&lt;None&gt;</v>
          </cell>
          <cell r="P370" t="str">
            <v>Link261_1st</v>
          </cell>
        </row>
        <row r="371">
          <cell r="A371">
            <v>369</v>
          </cell>
          <cell r="B371" t="str">
            <v>63;60</v>
          </cell>
          <cell r="C371">
            <v>364</v>
          </cell>
          <cell r="D371" t="str">
            <v>DU 7b</v>
          </cell>
          <cell r="E371" t="str">
            <v xml:space="preserve">R: 13EHC-63x2-0.6HP NP; Ant Dual Polarized </v>
          </cell>
          <cell r="F371" t="str">
            <v>Site-00530</v>
          </cell>
          <cell r="G371" t="str">
            <v>S06°11'10.9</v>
          </cell>
          <cell r="H371" t="str">
            <v>106°49'10.2</v>
          </cell>
          <cell r="I371" t="str">
            <v>Site-00422</v>
          </cell>
          <cell r="J371" t="str">
            <v>S06°10'42.8</v>
          </cell>
          <cell r="K371" t="str">
            <v>106°49'07.6</v>
          </cell>
          <cell r="L371" t="str">
            <v>0.9 km]</v>
          </cell>
          <cell r="M371" t="str">
            <v>Untitled</v>
          </cell>
          <cell r="N371" t="str">
            <v>&lt;None&gt;</v>
          </cell>
          <cell r="P371" t="str">
            <v>Link261_1st</v>
          </cell>
        </row>
        <row r="372">
          <cell r="A372">
            <v>370</v>
          </cell>
          <cell r="B372" t="str">
            <v>63;23 DU7b</v>
          </cell>
          <cell r="C372">
            <v>365</v>
          </cell>
          <cell r="D372" t="str">
            <v>DU 7b</v>
          </cell>
          <cell r="E372" t="str">
            <v xml:space="preserve">S: 13EHC-63x2-1.2HP NP ; Ant Dual Polarized  </v>
          </cell>
          <cell r="F372" t="str">
            <v>Site-00422</v>
          </cell>
          <cell r="G372" t="str">
            <v>S06°10'42.8</v>
          </cell>
          <cell r="H372" t="str">
            <v>106°49'07.6</v>
          </cell>
          <cell r="I372" t="str">
            <v>Telkom Jakbar</v>
          </cell>
          <cell r="J372" t="str">
            <v>S06°10'30.8</v>
          </cell>
          <cell r="K372" t="str">
            <v>106°47'35.2</v>
          </cell>
          <cell r="L372" t="str">
            <v>2.9 km]</v>
          </cell>
          <cell r="M372" t="str">
            <v>Untitled</v>
          </cell>
          <cell r="N372" t="str">
            <v>&lt;None&gt;</v>
          </cell>
          <cell r="P372" t="str">
            <v>Link261_1st</v>
          </cell>
        </row>
        <row r="373">
          <cell r="A373">
            <v>371</v>
          </cell>
          <cell r="B373" t="str">
            <v>63;62</v>
          </cell>
          <cell r="C373">
            <v>366</v>
          </cell>
          <cell r="D373" t="str">
            <v>DU 7b</v>
          </cell>
          <cell r="E373" t="str">
            <v xml:space="preserve">S: 13EHC-63x2-1.2HP NP ; Ant Dual Polarized  </v>
          </cell>
          <cell r="F373" t="str">
            <v>Site-00530</v>
          </cell>
          <cell r="G373" t="str">
            <v>S06°11'10.9</v>
          </cell>
          <cell r="H373" t="str">
            <v>106°49'10.2</v>
          </cell>
          <cell r="I373" t="str">
            <v>Site-00089</v>
          </cell>
          <cell r="J373" t="str">
            <v>S06°10'54.3</v>
          </cell>
          <cell r="K373" t="str">
            <v>106°48'07.1</v>
          </cell>
          <cell r="L373" t="str">
            <v>2.0 km]</v>
          </cell>
          <cell r="M373" t="str">
            <v>Untitled</v>
          </cell>
          <cell r="N373" t="str">
            <v>&lt;None&gt;</v>
          </cell>
          <cell r="P373" t="str">
            <v>Link261_1st</v>
          </cell>
        </row>
        <row r="374">
          <cell r="A374">
            <v>372</v>
          </cell>
          <cell r="B374" t="str">
            <v>63;22 DU7b</v>
          </cell>
          <cell r="C374">
            <v>367</v>
          </cell>
          <cell r="D374" t="str">
            <v>DU 7b</v>
          </cell>
          <cell r="E374" t="str">
            <v xml:space="preserve">S: 13EHC-63x2-1.2HP NP ; Ant Dual Polarized  </v>
          </cell>
          <cell r="F374" t="str">
            <v>Telkom Jakbar</v>
          </cell>
          <cell r="G374" t="str">
            <v>S06°10'30.8</v>
          </cell>
          <cell r="H374" t="str">
            <v>106°47'35.2</v>
          </cell>
          <cell r="I374" t="str">
            <v>Site-00089</v>
          </cell>
          <cell r="J374" t="str">
            <v>S06°10'54.3</v>
          </cell>
          <cell r="K374" t="str">
            <v>106°48'07.1</v>
          </cell>
          <cell r="L374" t="str">
            <v>1.2 km]</v>
          </cell>
          <cell r="M374" t="str">
            <v>Untitled</v>
          </cell>
          <cell r="N374" t="str">
            <v>&lt;None&gt;</v>
          </cell>
          <cell r="P374" t="str">
            <v>Link261_1st</v>
          </cell>
        </row>
        <row r="375">
          <cell r="A375">
            <v>373</v>
          </cell>
          <cell r="B375" t="str">
            <v>2;110-DU7b</v>
          </cell>
          <cell r="C375">
            <v>368</v>
          </cell>
          <cell r="D375" t="str">
            <v>DU 7b</v>
          </cell>
          <cell r="E375" t="str">
            <v>A: 23EHP-2x2-0.6HP NP TN; Upgradable to 4x2</v>
          </cell>
          <cell r="F375" t="str">
            <v>Site-00088</v>
          </cell>
          <cell r="G375" t="str">
            <v>S06°10'35.3</v>
          </cell>
          <cell r="H375" t="str">
            <v>106°48'35.5</v>
          </cell>
          <cell r="I375" t="str">
            <v>Site-00435</v>
          </cell>
          <cell r="J375" t="str">
            <v>S06°10'21.8</v>
          </cell>
          <cell r="K375" t="str">
            <v>106°48'25.5</v>
          </cell>
          <cell r="L375" t="str">
            <v>0.5 km]</v>
          </cell>
          <cell r="M375" t="str">
            <v>Untitled</v>
          </cell>
          <cell r="N375" t="str">
            <v>&lt;None&gt;</v>
          </cell>
          <cell r="P375" t="str">
            <v>Link261_1st</v>
          </cell>
        </row>
        <row r="376">
          <cell r="A376">
            <v>374</v>
          </cell>
          <cell r="B376" t="str">
            <v>10;31 DU7b</v>
          </cell>
          <cell r="C376">
            <v>369</v>
          </cell>
          <cell r="D376" t="str">
            <v>DU 7b</v>
          </cell>
          <cell r="E376" t="str">
            <v>O: 23EHP-16x2-0.6HP HS TN</v>
          </cell>
          <cell r="F376" t="str">
            <v>Site-00584</v>
          </cell>
          <cell r="G376" t="str">
            <v>S06°10'46.6</v>
          </cell>
          <cell r="H376" t="str">
            <v>106°48'23.3</v>
          </cell>
          <cell r="I376" t="str">
            <v>Site-00089</v>
          </cell>
          <cell r="J376" t="str">
            <v>S06°10'54.3</v>
          </cell>
          <cell r="K376" t="str">
            <v>106°48'07.1</v>
          </cell>
          <cell r="L376" t="str">
            <v>0.6 km]</v>
          </cell>
          <cell r="M376" t="str">
            <v>Untitled</v>
          </cell>
          <cell r="N376" t="str">
            <v>&lt;None&gt;</v>
          </cell>
          <cell r="P376" t="str">
            <v>Link261_1st</v>
          </cell>
        </row>
        <row r="377">
          <cell r="A377">
            <v>375</v>
          </cell>
          <cell r="B377" t="str">
            <v>2;152 DU7b</v>
          </cell>
          <cell r="C377">
            <v>370</v>
          </cell>
          <cell r="D377" t="str">
            <v>DU 7b</v>
          </cell>
          <cell r="E377" t="str">
            <v>A: 23EHP-2x2-0.6HP NP TN; Upgradable to 4x2</v>
          </cell>
          <cell r="F377" t="str">
            <v>Site-00563</v>
          </cell>
          <cell r="G377" t="str">
            <v>S06°10'58.9</v>
          </cell>
          <cell r="H377" t="str">
            <v>106°49'09.7</v>
          </cell>
          <cell r="I377" t="str">
            <v>Site-00091</v>
          </cell>
          <cell r="J377" t="str">
            <v>S06°10'42.5</v>
          </cell>
          <cell r="K377" t="str">
            <v>106°48'50.8</v>
          </cell>
          <cell r="L377" t="str">
            <v>0.8 km]</v>
          </cell>
          <cell r="M377" t="str">
            <v>Untitled</v>
          </cell>
          <cell r="N377" t="str">
            <v>&lt;None&gt;</v>
          </cell>
          <cell r="P377" t="str">
            <v>Link261_1st</v>
          </cell>
        </row>
        <row r="378">
          <cell r="A378">
            <v>376</v>
          </cell>
          <cell r="B378" t="str">
            <v>2;153 DU7b</v>
          </cell>
          <cell r="C378">
            <v>371</v>
          </cell>
          <cell r="D378" t="str">
            <v>DU 7b</v>
          </cell>
          <cell r="E378" t="str">
            <v>A: 23EHP-2x2-0.6HP NP TN; Upgradable to 4x2</v>
          </cell>
          <cell r="F378" t="str">
            <v>Site-00092</v>
          </cell>
          <cell r="G378" t="str">
            <v>S06°11'02.4</v>
          </cell>
          <cell r="H378" t="str">
            <v>106°48'34.2</v>
          </cell>
          <cell r="I378" t="str">
            <v>Site-00584</v>
          </cell>
          <cell r="J378" t="str">
            <v>S06°10'46.6</v>
          </cell>
          <cell r="K378" t="str">
            <v>106°48'23.3</v>
          </cell>
          <cell r="L378" t="str">
            <v>0.6 km]</v>
          </cell>
          <cell r="M378" t="str">
            <v>Untitled</v>
          </cell>
          <cell r="N378" t="str">
            <v>&lt;None&gt;</v>
          </cell>
          <cell r="P378" t="str">
            <v>Link261_1st</v>
          </cell>
        </row>
        <row r="379">
          <cell r="A379">
            <v>377</v>
          </cell>
          <cell r="B379" t="str">
            <v>4;61 DU7b</v>
          </cell>
          <cell r="C379">
            <v>372</v>
          </cell>
          <cell r="D379" t="str">
            <v>DU 7b</v>
          </cell>
          <cell r="E379" t="str">
            <v>G: 23EHP-4x2-0.6HP NP TN; Upgradable to 8x2</v>
          </cell>
          <cell r="F379" t="str">
            <v>Site-00091</v>
          </cell>
          <cell r="G379" t="str">
            <v>S06°10'42.5</v>
          </cell>
          <cell r="H379" t="str">
            <v>106°48'50.8</v>
          </cell>
          <cell r="I379" t="str">
            <v>Site-00584</v>
          </cell>
          <cell r="J379" t="str">
            <v>S06°10'46.6</v>
          </cell>
          <cell r="K379" t="str">
            <v>106°48'23.3</v>
          </cell>
          <cell r="L379" t="str">
            <v>0.9 km]</v>
          </cell>
          <cell r="M379" t="str">
            <v>Untitled</v>
          </cell>
          <cell r="N379" t="str">
            <v>&lt;None&gt;</v>
          </cell>
          <cell r="P379" t="str">
            <v>Link261_1st</v>
          </cell>
        </row>
        <row r="380">
          <cell r="A380">
            <v>378</v>
          </cell>
          <cell r="B380" t="str">
            <v>4;62 DU7b</v>
          </cell>
          <cell r="C380">
            <v>373</v>
          </cell>
          <cell r="D380" t="str">
            <v>DU 7b</v>
          </cell>
          <cell r="E380" t="str">
            <v>G: 23EHP-4x2-0.6HP NP TN; Upgradable to 8x2</v>
          </cell>
          <cell r="F380" t="str">
            <v>Site-00557</v>
          </cell>
          <cell r="G380" t="str">
            <v>S06°11'00.6</v>
          </cell>
          <cell r="H380" t="str">
            <v>106°48'56.2</v>
          </cell>
          <cell r="I380" t="str">
            <v>Site-00584</v>
          </cell>
          <cell r="J380" t="str">
            <v>S06°10'46.6</v>
          </cell>
          <cell r="K380" t="str">
            <v>106°48'23.3</v>
          </cell>
          <cell r="L380" t="str">
            <v>1.1 km]</v>
          </cell>
          <cell r="M380" t="str">
            <v>Untitled</v>
          </cell>
          <cell r="N380" t="str">
            <v>&lt;None&gt;</v>
          </cell>
          <cell r="P380" t="str">
            <v>Link261_1st</v>
          </cell>
        </row>
        <row r="381">
          <cell r="A381">
            <v>379</v>
          </cell>
          <cell r="B381" t="str">
            <v>2;150 DU7b</v>
          </cell>
          <cell r="C381">
            <v>374</v>
          </cell>
          <cell r="D381" t="str">
            <v>DU 7b</v>
          </cell>
          <cell r="E381" t="str">
            <v>A: 23EHP-2x2-0.6HP NP TN; Upgradable to 4x2</v>
          </cell>
          <cell r="F381" t="str">
            <v>Site-00869</v>
          </cell>
          <cell r="G381" t="str">
            <v>S06°11'19.8</v>
          </cell>
          <cell r="H381" t="str">
            <v>106°48'42.8</v>
          </cell>
          <cell r="I381" t="str">
            <v>Site-00583</v>
          </cell>
          <cell r="J381" t="str">
            <v>S06°11'11.2</v>
          </cell>
          <cell r="K381" t="str">
            <v>106°48'16.7</v>
          </cell>
          <cell r="L381" t="str">
            <v>0.8 km]</v>
          </cell>
          <cell r="M381" t="str">
            <v>Untitled</v>
          </cell>
          <cell r="N381" t="str">
            <v>&lt;None&gt;</v>
          </cell>
          <cell r="P381" t="str">
            <v>Link261_1st</v>
          </cell>
        </row>
        <row r="382">
          <cell r="A382">
            <v>380</v>
          </cell>
          <cell r="B382" t="str">
            <v>6;31 DU7b</v>
          </cell>
          <cell r="C382">
            <v>375</v>
          </cell>
          <cell r="D382" t="str">
            <v>DU 7b</v>
          </cell>
          <cell r="E382" t="str">
            <v>L: 15EHP-8x2-0.6HP HS TN; Upgradable to 16x2</v>
          </cell>
          <cell r="F382" t="str">
            <v>Site-00097</v>
          </cell>
          <cell r="G382" t="str">
            <v>S06°11'15.1</v>
          </cell>
          <cell r="H382" t="str">
            <v>106°48'56.9</v>
          </cell>
          <cell r="I382" t="str">
            <v>Site-00530</v>
          </cell>
          <cell r="J382" t="str">
            <v>S06°11'10.9</v>
          </cell>
          <cell r="K382" t="str">
            <v>106°49'10.2</v>
          </cell>
          <cell r="L382" t="str">
            <v>0.4 km]</v>
          </cell>
          <cell r="M382" t="str">
            <v>Untitled</v>
          </cell>
          <cell r="N382" t="str">
            <v>&lt;None&gt;</v>
          </cell>
          <cell r="P382" t="str">
            <v>Link261_1st</v>
          </cell>
        </row>
        <row r="383">
          <cell r="A383">
            <v>381</v>
          </cell>
          <cell r="C383">
            <v>376</v>
          </cell>
          <cell r="D383" t="str">
            <v>DU 7b</v>
          </cell>
          <cell r="E383" t="str">
            <v>N: 7EHP-8x2-0.6HP HS TN; Upgradable to 16x2</v>
          </cell>
          <cell r="F383" t="str">
            <v>Spare</v>
          </cell>
          <cell r="O383" t="str">
            <v>Spare</v>
          </cell>
          <cell r="P383" t="str">
            <v>Link261_1st</v>
          </cell>
        </row>
        <row r="384">
          <cell r="A384">
            <v>382</v>
          </cell>
          <cell r="C384">
            <v>377</v>
          </cell>
          <cell r="D384" t="str">
            <v>DU 7b</v>
          </cell>
          <cell r="E384" t="str">
            <v>N: 7EHP-8x2-0.6HP HS TN; Upgradable to 16x2</v>
          </cell>
          <cell r="F384" t="str">
            <v>Spare</v>
          </cell>
          <cell r="O384" t="str">
            <v>Spare</v>
          </cell>
          <cell r="P384" t="str">
            <v>Link261_1st</v>
          </cell>
        </row>
        <row r="385">
          <cell r="A385">
            <v>383</v>
          </cell>
          <cell r="B385" t="str">
            <v>2;158 DU7b</v>
          </cell>
          <cell r="C385">
            <v>381</v>
          </cell>
          <cell r="D385" t="str">
            <v>DU 7b</v>
          </cell>
          <cell r="E385" t="str">
            <v>A: 23EHP-2x2-0.6HP NP TN; Upgradable to 4x2</v>
          </cell>
          <cell r="F385" t="str">
            <v>Pasar Tanah Abang</v>
          </cell>
          <cell r="G385" t="str">
            <v>S06°11'15.4</v>
          </cell>
          <cell r="H385" t="str">
            <v>106°48'53.3</v>
          </cell>
          <cell r="I385" t="str">
            <v>Site-00097</v>
          </cell>
          <cell r="J385" t="str">
            <v>S06°11'15.1</v>
          </cell>
          <cell r="K385" t="str">
            <v>106°48'56.9</v>
          </cell>
          <cell r="L385" t="str">
            <v>0.1 km]</v>
          </cell>
          <cell r="M385" t="str">
            <v>Untitled</v>
          </cell>
          <cell r="N385" t="str">
            <v>&lt;None&gt;</v>
          </cell>
          <cell r="P385" t="str">
            <v>Link300</v>
          </cell>
        </row>
        <row r="386">
          <cell r="A386">
            <v>384</v>
          </cell>
          <cell r="B386" t="str">
            <v>2;108 DU7b</v>
          </cell>
          <cell r="C386">
            <v>380</v>
          </cell>
          <cell r="D386" t="str">
            <v>DU 7b</v>
          </cell>
          <cell r="E386" t="str">
            <v>A: 23EHP-2x2-0.6HP NP TN; Upgradable to 4x2</v>
          </cell>
          <cell r="F386" t="str">
            <v>Dep. Parpostel (DJPT)</v>
          </cell>
          <cell r="G386" t="str">
            <v>S06°10'45.5</v>
          </cell>
          <cell r="H386" t="str">
            <v>106°49'17.5</v>
          </cell>
          <cell r="I386" t="str">
            <v>Site-00090</v>
          </cell>
          <cell r="J386" t="str">
            <v>S06°10'29.0</v>
          </cell>
          <cell r="K386" t="str">
            <v>106°49'14.3</v>
          </cell>
          <cell r="L386" t="str">
            <v>0.5 km]</v>
          </cell>
          <cell r="M386" t="str">
            <v>Untitled</v>
          </cell>
          <cell r="N386" t="str">
            <v>&lt;None&gt;</v>
          </cell>
          <cell r="P386" t="str">
            <v>Link300</v>
          </cell>
        </row>
        <row r="387">
          <cell r="A387">
            <v>385</v>
          </cell>
          <cell r="B387" t="str">
            <v>63;12-SUB8,SUB9,URB11a,URB12,DU1</v>
          </cell>
          <cell r="C387">
            <v>378</v>
          </cell>
          <cell r="D387" t="str">
            <v>SUB 8</v>
          </cell>
          <cell r="E387" t="str">
            <v xml:space="preserve">S: 13EHC-63x2-1.2HP NP ; Ant Dual Polarized  </v>
          </cell>
          <cell r="F387" t="str">
            <v>P_Wisma Indovision BSC5</v>
          </cell>
          <cell r="G387" t="str">
            <v>S06°09'49.4</v>
          </cell>
          <cell r="H387" t="str">
            <v>106°45'46.8</v>
          </cell>
          <cell r="I387" t="str">
            <v>Site-00766 (non-261)</v>
          </cell>
          <cell r="J387" t="str">
            <v>S06°08'40.0</v>
          </cell>
          <cell r="K387" t="str">
            <v>106°45'34.7</v>
          </cell>
          <cell r="L387" t="str">
            <v>2.2 km]</v>
          </cell>
          <cell r="M387" t="str">
            <v>Untitled</v>
          </cell>
          <cell r="N387" t="str">
            <v>&lt;None&gt;</v>
          </cell>
          <cell r="P387" t="str">
            <v>Link261_1st</v>
          </cell>
        </row>
        <row r="388">
          <cell r="A388">
            <v>386</v>
          </cell>
          <cell r="B388" t="str">
            <v>63;15-SUB8,SUB9,URB11a,URB12,DU1</v>
          </cell>
          <cell r="C388">
            <v>379</v>
          </cell>
          <cell r="D388" t="str">
            <v>SUB 8</v>
          </cell>
          <cell r="E388" t="str">
            <v xml:space="preserve">S: 13EHC-63x2-1.2HP NP ; Ant Dual Polarized  </v>
          </cell>
          <cell r="F388" t="str">
            <v>P_Wisma Indovision BSC5</v>
          </cell>
          <cell r="G388" t="str">
            <v>S06°09'49.4</v>
          </cell>
          <cell r="H388" t="str">
            <v>106°45'46.8</v>
          </cell>
          <cell r="I388" t="str">
            <v>Site-00320 (non-261)</v>
          </cell>
          <cell r="J388" t="str">
            <v>S06°09'24.1</v>
          </cell>
          <cell r="K388" t="str">
            <v>106°46'34.4</v>
          </cell>
          <cell r="L388" t="str">
            <v>1.7 km]</v>
          </cell>
          <cell r="M388" t="str">
            <v>Untitled</v>
          </cell>
          <cell r="N388" t="str">
            <v>&lt;None&gt;</v>
          </cell>
          <cell r="P388" t="str">
            <v>Link261_1st</v>
          </cell>
        </row>
        <row r="389">
          <cell r="A389">
            <v>387</v>
          </cell>
          <cell r="B389" t="str">
            <v>63;14-SUB8,SUB9,URB11a,URB12,DU1</v>
          </cell>
          <cell r="C389">
            <v>380</v>
          </cell>
          <cell r="D389" t="str">
            <v>SUB 8</v>
          </cell>
          <cell r="E389" t="str">
            <v xml:space="preserve">S: 13EHC-63x2-1.2HP NP ; Ant Dual Polarized  </v>
          </cell>
          <cell r="F389" t="str">
            <v>Site-00320 (non-261)</v>
          </cell>
          <cell r="G389" t="str">
            <v>S06°09'24.1</v>
          </cell>
          <cell r="H389" t="str">
            <v>106°46'34.4</v>
          </cell>
          <cell r="I389" t="str">
            <v>Site-00038</v>
          </cell>
          <cell r="J389" t="str">
            <v>S06°08'12.6</v>
          </cell>
          <cell r="K389" t="str">
            <v>106°47'34.9</v>
          </cell>
          <cell r="L389" t="str">
            <v>2.9 km]</v>
          </cell>
          <cell r="M389" t="str">
            <v>Untitled</v>
          </cell>
          <cell r="N389" t="str">
            <v>&lt;None&gt;</v>
          </cell>
          <cell r="P389" t="str">
            <v>Link261_1st</v>
          </cell>
        </row>
        <row r="390">
          <cell r="A390">
            <v>388</v>
          </cell>
          <cell r="B390" t="str">
            <v>63;13-SUB8,SUB9,URB11a,URB12,DU1</v>
          </cell>
          <cell r="C390">
            <v>381</v>
          </cell>
          <cell r="D390" t="str">
            <v>SUB 8</v>
          </cell>
          <cell r="E390" t="str">
            <v xml:space="preserve">T: 7EHC-63x2-0.6HP NP; Ant Dual Polarized </v>
          </cell>
          <cell r="F390" t="str">
            <v>Site-00038</v>
          </cell>
          <cell r="G390" t="str">
            <v>S06°08'12.6</v>
          </cell>
          <cell r="H390" t="str">
            <v>106°47'34.9</v>
          </cell>
          <cell r="I390" t="str">
            <v>Site-00766 (non-261)</v>
          </cell>
          <cell r="J390" t="str">
            <v>S06°08'40.0</v>
          </cell>
          <cell r="K390" t="str">
            <v>106°45'34.7</v>
          </cell>
          <cell r="L390" t="str">
            <v>3.8 km]</v>
          </cell>
          <cell r="M390" t="str">
            <v>Untitled</v>
          </cell>
          <cell r="N390" t="str">
            <v>&lt;None&gt;</v>
          </cell>
          <cell r="P390" t="str">
            <v>Link261_1st</v>
          </cell>
        </row>
        <row r="391">
          <cell r="A391">
            <v>389</v>
          </cell>
          <cell r="B391" t="str">
            <v>4;44;2-URB_1</v>
          </cell>
          <cell r="C391">
            <v>383</v>
          </cell>
          <cell r="D391" t="str">
            <v>URB 1</v>
          </cell>
          <cell r="E391" t="str">
            <v>G: 23EHP-4x2-0.6HP NP TN; Upgradable to 8x2</v>
          </cell>
          <cell r="F391" t="str">
            <v>Site-00095</v>
          </cell>
          <cell r="G391" t="str">
            <v>S06°10'58.9</v>
          </cell>
          <cell r="H391" t="str">
            <v>106°49'23.1</v>
          </cell>
          <cell r="I391" t="str">
            <v>Site-00528</v>
          </cell>
          <cell r="J391" t="str">
            <v>S06°10'42.6</v>
          </cell>
          <cell r="K391" t="str">
            <v>106°49'22.7</v>
          </cell>
          <cell r="L391" t="str">
            <v>0.5 km]</v>
          </cell>
          <cell r="M391" t="str">
            <v>Untitled</v>
          </cell>
          <cell r="N391" t="str">
            <v>&lt;None&gt;</v>
          </cell>
          <cell r="P391" t="str">
            <v>Link261_1st</v>
          </cell>
        </row>
        <row r="392">
          <cell r="A392">
            <v>390</v>
          </cell>
          <cell r="B392" t="str">
            <v>4;21-URB_1</v>
          </cell>
          <cell r="C392">
            <v>384</v>
          </cell>
          <cell r="D392" t="str">
            <v>URB 1</v>
          </cell>
          <cell r="E392" t="str">
            <v>G: 23EHP-4x2-0.6HP NP TN; Upgradable to 8x2</v>
          </cell>
          <cell r="F392" t="str">
            <v>Site-00487</v>
          </cell>
          <cell r="G392" t="str">
            <v>S06°10'16.0</v>
          </cell>
          <cell r="H392" t="str">
            <v>106°50'00.4</v>
          </cell>
          <cell r="I392" t="str">
            <v>Site-00423</v>
          </cell>
          <cell r="J392" t="str">
            <v>S06°10'16.9</v>
          </cell>
          <cell r="K392" t="str">
            <v>106°49'22.2</v>
          </cell>
          <cell r="L392" t="str">
            <v>1.2 km]</v>
          </cell>
          <cell r="M392" t="str">
            <v>Untitled</v>
          </cell>
          <cell r="N392" t="str">
            <v>&lt;None&gt;</v>
          </cell>
          <cell r="P392" t="str">
            <v>Link261_1st</v>
          </cell>
        </row>
        <row r="393">
          <cell r="A393">
            <v>391</v>
          </cell>
          <cell r="B393" t="str">
            <v>4;22-URB_1</v>
          </cell>
          <cell r="C393">
            <v>385</v>
          </cell>
          <cell r="D393" t="str">
            <v>URB 1</v>
          </cell>
          <cell r="E393" t="str">
            <v>G: 23EHP-4x2-0.6HP NP TN; Upgradable to 8x2</v>
          </cell>
          <cell r="F393" t="str">
            <v>Site-00487</v>
          </cell>
          <cell r="G393" t="str">
            <v>S06°10'16.0</v>
          </cell>
          <cell r="H393" t="str">
            <v>106°50'00.4</v>
          </cell>
          <cell r="I393" t="str">
            <v>Site-01144</v>
          </cell>
          <cell r="J393" t="str">
            <v>S06°10'02.2</v>
          </cell>
          <cell r="K393" t="str">
            <v>106°49'37.7</v>
          </cell>
          <cell r="L393" t="str">
            <v>0.8 km]</v>
          </cell>
          <cell r="M393" t="str">
            <v>Untitled</v>
          </cell>
          <cell r="N393" t="str">
            <v>&lt;None&gt;</v>
          </cell>
          <cell r="P393" t="str">
            <v>Link261_1st</v>
          </cell>
        </row>
        <row r="394">
          <cell r="A394">
            <v>392</v>
          </cell>
          <cell r="B394" t="str">
            <v>10;11-URB_1</v>
          </cell>
          <cell r="C394">
            <v>386</v>
          </cell>
          <cell r="D394" t="str">
            <v>URB 1</v>
          </cell>
          <cell r="E394" t="str">
            <v>O: 23EHP-16x2-0.6HP HS TN</v>
          </cell>
          <cell r="F394" t="str">
            <v>Site-00487</v>
          </cell>
          <cell r="G394" t="str">
            <v>S06°10'16.0</v>
          </cell>
          <cell r="H394" t="str">
            <v>106°50'00.4</v>
          </cell>
          <cell r="I394" t="str">
            <v>Site-00063 (non-261)</v>
          </cell>
          <cell r="J394" t="str">
            <v>S06°10'03.5</v>
          </cell>
          <cell r="K394" t="str">
            <v>106°50'31.4</v>
          </cell>
          <cell r="L394" t="str">
            <v>1.0 km]</v>
          </cell>
          <cell r="M394" t="str">
            <v>Untitled</v>
          </cell>
          <cell r="N394" t="str">
            <v>&lt;None&gt;</v>
          </cell>
          <cell r="P394" t="str">
            <v>Link261_1st</v>
          </cell>
        </row>
        <row r="395">
          <cell r="A395">
            <v>393</v>
          </cell>
          <cell r="C395">
            <v>387</v>
          </cell>
          <cell r="D395" t="str">
            <v>URB 1</v>
          </cell>
          <cell r="E395" t="str">
            <v>N: 7EHP-8x2-0.6HP HS TN; Upgradable to 16x2</v>
          </cell>
          <cell r="F395" t="str">
            <v>Spare</v>
          </cell>
          <cell r="O395" t="str">
            <v>Spare</v>
          </cell>
          <cell r="P395" t="str">
            <v>Link261_1st</v>
          </cell>
        </row>
        <row r="396">
          <cell r="A396">
            <v>394</v>
          </cell>
          <cell r="C396">
            <v>388</v>
          </cell>
          <cell r="D396" t="str">
            <v>URB 1</v>
          </cell>
          <cell r="E396" t="str">
            <v>N: 7EHP-8x2-0.6HP HS TN; Upgradable to 16x2</v>
          </cell>
          <cell r="F396" t="str">
            <v>Spare</v>
          </cell>
          <cell r="O396" t="str">
            <v>Spare</v>
          </cell>
          <cell r="P396" t="str">
            <v>Link261_1st</v>
          </cell>
        </row>
        <row r="397">
          <cell r="A397">
            <v>395</v>
          </cell>
          <cell r="B397" t="str">
            <v>2;51;3 URB10</v>
          </cell>
          <cell r="C397">
            <v>389</v>
          </cell>
          <cell r="D397" t="str">
            <v>URB 10</v>
          </cell>
          <cell r="E397" t="str">
            <v>A: 23EHP-2x2-0.6HP NP TN; Upgradable to 4x2</v>
          </cell>
          <cell r="F397" t="str">
            <v>H Atlet Century Park (non-261)</v>
          </cell>
          <cell r="G397" t="str">
            <v>S06°13'23.3</v>
          </cell>
          <cell r="H397" t="str">
            <v>106°48'09.8</v>
          </cell>
          <cell r="I397" t="str">
            <v>Site-00552 (non-261)</v>
          </cell>
          <cell r="J397" t="str">
            <v>S06°13'23.6</v>
          </cell>
          <cell r="K397" t="str">
            <v>106°47'55.1</v>
          </cell>
          <cell r="L397" t="str">
            <v>0.5 km]</v>
          </cell>
          <cell r="M397" t="str">
            <v>Untitled</v>
          </cell>
          <cell r="N397" t="str">
            <v>&lt;None&gt;</v>
          </cell>
          <cell r="P397" t="str">
            <v>Link261_1st</v>
          </cell>
        </row>
        <row r="398">
          <cell r="A398">
            <v>396</v>
          </cell>
          <cell r="B398" t="str">
            <v>4;24;3 URB10</v>
          </cell>
          <cell r="C398">
            <v>390</v>
          </cell>
          <cell r="D398" t="str">
            <v>URB 10</v>
          </cell>
          <cell r="E398" t="str">
            <v>G: 23EHP-4x2-0.6HP NP TN; Upgradable to 8x2</v>
          </cell>
          <cell r="F398" t="str">
            <v>Hotel Mulia (non-261)</v>
          </cell>
          <cell r="G398" t="str">
            <v>S06°12'55.3</v>
          </cell>
          <cell r="H398" t="str">
            <v>106°47'51.3</v>
          </cell>
          <cell r="I398" t="str">
            <v>Site-00553 (non-261)</v>
          </cell>
          <cell r="J398" t="str">
            <v>S06°12'49.9</v>
          </cell>
          <cell r="K398" t="str">
            <v>106°47'59.0</v>
          </cell>
          <cell r="L398" t="str">
            <v>0.3 km]</v>
          </cell>
          <cell r="M398" t="str">
            <v>Untitled</v>
          </cell>
          <cell r="N398" t="str">
            <v>&lt;None&gt;</v>
          </cell>
          <cell r="P398" t="str">
            <v>Link261_1st</v>
          </cell>
        </row>
        <row r="399">
          <cell r="A399">
            <v>397</v>
          </cell>
          <cell r="B399" t="str">
            <v>4;23;3 URB10</v>
          </cell>
          <cell r="C399">
            <v>391</v>
          </cell>
          <cell r="D399" t="str">
            <v>URB 10</v>
          </cell>
          <cell r="E399" t="str">
            <v>G: 23EHP-4x2-0.6HP NP TN; Upgradable to 8x2</v>
          </cell>
          <cell r="F399" t="str">
            <v>Hotel Mulia (non-261)</v>
          </cell>
          <cell r="G399" t="str">
            <v>S06°12'55.3</v>
          </cell>
          <cell r="H399" t="str">
            <v>106°47'51.3</v>
          </cell>
          <cell r="I399" t="str">
            <v>Site-01145 (non-261)</v>
          </cell>
          <cell r="J399" t="str">
            <v>S06°12'36.9</v>
          </cell>
          <cell r="K399" t="str">
            <v>106°47'45.0</v>
          </cell>
          <cell r="L399" t="str">
            <v>0.6 km]</v>
          </cell>
          <cell r="M399" t="str">
            <v>Untitled</v>
          </cell>
          <cell r="N399" t="str">
            <v>&lt;None&gt;</v>
          </cell>
          <cell r="P399" t="str">
            <v>Link261_1st</v>
          </cell>
        </row>
        <row r="400">
          <cell r="A400">
            <v>398</v>
          </cell>
          <cell r="B400" t="str">
            <v>10;35</v>
          </cell>
          <cell r="C400">
            <v>392</v>
          </cell>
          <cell r="D400" t="str">
            <v>URB 10</v>
          </cell>
          <cell r="E400" t="str">
            <v>O: 23EHP-16x2-0.6HP HS TN</v>
          </cell>
          <cell r="F400" t="str">
            <v>Site-01146 (non-261)</v>
          </cell>
          <cell r="G400" t="str">
            <v>S06°12'58.8</v>
          </cell>
          <cell r="H400" t="str">
            <v>106°47'17.9</v>
          </cell>
          <cell r="I400" t="str">
            <v>Hotel Mulia (non-261)</v>
          </cell>
          <cell r="J400" t="str">
            <v>S06°12'55.3</v>
          </cell>
          <cell r="K400" t="str">
            <v>106°47'51.3</v>
          </cell>
          <cell r="L400" t="str">
            <v>1.0 km]</v>
          </cell>
          <cell r="M400" t="str">
            <v>Untitled</v>
          </cell>
          <cell r="N400" t="str">
            <v>&lt;None&gt;</v>
          </cell>
          <cell r="P400" t="str">
            <v>Link261_1st</v>
          </cell>
        </row>
        <row r="401">
          <cell r="A401">
            <v>399</v>
          </cell>
          <cell r="B401" t="str">
            <v>10;58 URB10</v>
          </cell>
          <cell r="C401">
            <v>393</v>
          </cell>
          <cell r="D401" t="str">
            <v>URB 10</v>
          </cell>
          <cell r="E401" t="str">
            <v>O: 23EHP-16x2-0.6HP HS TN</v>
          </cell>
          <cell r="F401" t="str">
            <v>Site-01146 (non-261)</v>
          </cell>
          <cell r="G401" t="str">
            <v>S06°12'58.8</v>
          </cell>
          <cell r="H401" t="str">
            <v>106°47'17.9</v>
          </cell>
          <cell r="I401" t="str">
            <v>Hotel Mulia (non-261)</v>
          </cell>
          <cell r="J401" t="str">
            <v>S06°12'55.3</v>
          </cell>
          <cell r="K401" t="str">
            <v>106°47'51.3</v>
          </cell>
          <cell r="L401" t="str">
            <v>1.0 km]</v>
          </cell>
          <cell r="M401" t="str">
            <v>Untitled</v>
          </cell>
          <cell r="N401" t="str">
            <v>&lt;None&gt;</v>
          </cell>
          <cell r="P401" t="str">
            <v>Link261_1st</v>
          </cell>
        </row>
        <row r="402">
          <cell r="A402">
            <v>400</v>
          </cell>
          <cell r="B402" t="str">
            <v>63;65 URB10</v>
          </cell>
          <cell r="C402">
            <v>394</v>
          </cell>
          <cell r="D402" t="str">
            <v>URB 10</v>
          </cell>
          <cell r="E402" t="str">
            <v xml:space="preserve">R: 13EHC-63x2-0.6HP NP; Ant Dual Polarized </v>
          </cell>
          <cell r="F402" t="str">
            <v>Site-00552 (non-261)</v>
          </cell>
          <cell r="G402" t="str">
            <v>S06°13'23.6</v>
          </cell>
          <cell r="H402" t="str">
            <v>106°47'55.1</v>
          </cell>
          <cell r="I402" t="str">
            <v>Site-01162 (non-261)</v>
          </cell>
          <cell r="J402" t="str">
            <v>S06°13'24.7</v>
          </cell>
          <cell r="K402" t="str">
            <v>106°47'36.0</v>
          </cell>
          <cell r="L402" t="str">
            <v>0.6 km]</v>
          </cell>
          <cell r="M402" t="str">
            <v>Untitled</v>
          </cell>
          <cell r="N402" t="str">
            <v>&lt;None&gt;</v>
          </cell>
          <cell r="P402" t="str">
            <v>Link261_1st</v>
          </cell>
        </row>
        <row r="403">
          <cell r="A403">
            <v>401</v>
          </cell>
          <cell r="B403" t="str">
            <v>63;66 URB10</v>
          </cell>
          <cell r="C403">
            <v>395</v>
          </cell>
          <cell r="D403" t="str">
            <v>URB 10</v>
          </cell>
          <cell r="E403" t="str">
            <v xml:space="preserve">R: 13EHC-63x2-0.6HP NP; Ant Dual Polarized </v>
          </cell>
          <cell r="F403" t="str">
            <v>Site-01146 (non-261)</v>
          </cell>
          <cell r="G403" t="str">
            <v>S06°12'58.8</v>
          </cell>
          <cell r="H403" t="str">
            <v>106°47'17.9</v>
          </cell>
          <cell r="I403" t="str">
            <v>Site-01162 (non-261)</v>
          </cell>
          <cell r="J403" t="str">
            <v>S06°13'24.7</v>
          </cell>
          <cell r="K403" t="str">
            <v>106°47'36.0</v>
          </cell>
          <cell r="L403" t="str">
            <v>1.0 km]</v>
          </cell>
          <cell r="M403" t="str">
            <v>Untitled</v>
          </cell>
          <cell r="N403" t="str">
            <v>&lt;None&gt;</v>
          </cell>
          <cell r="P403" t="str">
            <v>Link261_1st</v>
          </cell>
        </row>
        <row r="404">
          <cell r="A404">
            <v>402</v>
          </cell>
          <cell r="B404" t="str">
            <v>63;5-UR10,UR11a,UR11b,D6,D7a,D7b</v>
          </cell>
          <cell r="C404">
            <v>396</v>
          </cell>
          <cell r="D404" t="str">
            <v>URB 10</v>
          </cell>
          <cell r="E404" t="str">
            <v xml:space="preserve">S: 13EHC-63x2-1.2HP NP ; Ant Dual Polarized  </v>
          </cell>
          <cell r="F404" t="str">
            <v>Site-01130 (non-261)</v>
          </cell>
          <cell r="G404" t="str">
            <v>S06°12'24.6</v>
          </cell>
          <cell r="H404" t="str">
            <v>106°47'15.9</v>
          </cell>
          <cell r="I404" t="str">
            <v>Site-01098 (non-261)</v>
          </cell>
          <cell r="J404" t="str">
            <v>S06°11'35.5</v>
          </cell>
          <cell r="K404" t="str">
            <v>106°46'30.7</v>
          </cell>
          <cell r="L404" t="str">
            <v>2.0 km]</v>
          </cell>
          <cell r="M404" t="str">
            <v>Untitled</v>
          </cell>
          <cell r="N404" t="str">
            <v>&lt;None&gt;</v>
          </cell>
          <cell r="P404" t="str">
            <v>Link261_1st</v>
          </cell>
        </row>
        <row r="405">
          <cell r="A405">
            <v>403</v>
          </cell>
          <cell r="B405" t="str">
            <v>63;7-UR10,UR11a,UR11b,D6,D7a,D7b</v>
          </cell>
          <cell r="C405">
            <v>397</v>
          </cell>
          <cell r="D405" t="str">
            <v>URB 10</v>
          </cell>
          <cell r="E405" t="str">
            <v xml:space="preserve">S: 13EHC-63x2-1.2HP NP ; Ant Dual Polarized  </v>
          </cell>
          <cell r="F405" t="str">
            <v>Site-01130 (non-261)</v>
          </cell>
          <cell r="G405" t="str">
            <v>S06°12'24.6</v>
          </cell>
          <cell r="H405" t="str">
            <v>106°47'15.9</v>
          </cell>
          <cell r="I405" t="str">
            <v>Site-01539 (non-261)</v>
          </cell>
          <cell r="J405" t="str">
            <v>S06°11'11.2</v>
          </cell>
          <cell r="K405" t="str">
            <v>106°47'44.7</v>
          </cell>
          <cell r="L405" t="str">
            <v>2.4 km]</v>
          </cell>
          <cell r="M405" t="str">
            <v>Untitled</v>
          </cell>
          <cell r="N405" t="str">
            <v>&lt;None&gt;</v>
          </cell>
          <cell r="P405" t="str">
            <v>Link261_1st</v>
          </cell>
        </row>
        <row r="406">
          <cell r="A406">
            <v>404</v>
          </cell>
          <cell r="B406" t="str">
            <v>63;67 URB10</v>
          </cell>
          <cell r="C406">
            <v>398</v>
          </cell>
          <cell r="D406" t="str">
            <v>URB 10</v>
          </cell>
          <cell r="E406" t="str">
            <v xml:space="preserve">T: 7EHC-63x2-0.6HP NP; Ant Dual Polarized </v>
          </cell>
          <cell r="F406" t="str">
            <v>Menara Peninsula (non-261)</v>
          </cell>
          <cell r="G406" t="str">
            <v>S06°11'24.8</v>
          </cell>
          <cell r="H406" t="str">
            <v>106°47'51.7</v>
          </cell>
          <cell r="I406" t="str">
            <v>Site-01146 (non-261)</v>
          </cell>
          <cell r="J406" t="str">
            <v>S06°12'58.8</v>
          </cell>
          <cell r="K406" t="str">
            <v>106°47'17.9</v>
          </cell>
          <cell r="L406" t="str">
            <v>3.1 km]</v>
          </cell>
          <cell r="M406" t="str">
            <v>Untitled</v>
          </cell>
          <cell r="N406" t="str">
            <v>&lt;None&gt;</v>
          </cell>
          <cell r="P406" t="str">
            <v>Link261_1st</v>
          </cell>
        </row>
        <row r="407">
          <cell r="A407">
            <v>405</v>
          </cell>
          <cell r="B407" t="str">
            <v>63;68 URB10</v>
          </cell>
          <cell r="C407">
            <v>399</v>
          </cell>
          <cell r="D407" t="str">
            <v>URB 10</v>
          </cell>
          <cell r="E407" t="str">
            <v xml:space="preserve">T: 7EHC-63x2-0.6HP NP; Ant Dual Polarized </v>
          </cell>
          <cell r="F407" t="str">
            <v>Site-00552 (non-261)</v>
          </cell>
          <cell r="G407" t="str">
            <v>S06°13'23.6</v>
          </cell>
          <cell r="H407" t="str">
            <v>106°47'55.1</v>
          </cell>
          <cell r="I407" t="str">
            <v>Menara Peninsula (non-261)</v>
          </cell>
          <cell r="J407" t="str">
            <v>S06°11'24.8</v>
          </cell>
          <cell r="K407" t="str">
            <v>106°47'51.7</v>
          </cell>
          <cell r="L407" t="str">
            <v>3.7 km]</v>
          </cell>
          <cell r="M407" t="str">
            <v>Untitled</v>
          </cell>
          <cell r="N407" t="str">
            <v>&lt;None&gt;</v>
          </cell>
          <cell r="P407" t="str">
            <v>Link261_1st</v>
          </cell>
        </row>
        <row r="408">
          <cell r="A408">
            <v>406</v>
          </cell>
          <cell r="B408" t="str">
            <v>63;44-UR10,UR11a,UR11b,D6,D7a,D7</v>
          </cell>
          <cell r="C408">
            <v>400</v>
          </cell>
          <cell r="D408" t="str">
            <v>URB 10</v>
          </cell>
          <cell r="E408" t="str">
            <v xml:space="preserve">U: 7EHC-63x2-1.2HP NP; Ant Dual Polarized </v>
          </cell>
          <cell r="F408" t="str">
            <v>Site-01098 (non-261)</v>
          </cell>
          <cell r="G408" t="str">
            <v>S06°11'35.5</v>
          </cell>
          <cell r="H408" t="str">
            <v>106°46'30.7</v>
          </cell>
          <cell r="I408" t="str">
            <v>SATELIT/DM</v>
          </cell>
          <cell r="J408" t="str">
            <v>S06°09'02.0</v>
          </cell>
          <cell r="K408" t="str">
            <v>106°44'57.4</v>
          </cell>
          <cell r="L408" t="str">
            <v>5.5 km]</v>
          </cell>
          <cell r="M408" t="str">
            <v>Untitled</v>
          </cell>
          <cell r="N408" t="str">
            <v>&lt;None&gt;</v>
          </cell>
          <cell r="P408" t="str">
            <v>Link261_1st</v>
          </cell>
        </row>
        <row r="409">
          <cell r="A409">
            <v>407</v>
          </cell>
          <cell r="B409" t="str">
            <v>63;6-UR10,UR11a,UR11b,D6,D7a,D7b</v>
          </cell>
          <cell r="C409">
            <v>401</v>
          </cell>
          <cell r="D409" t="str">
            <v>URB 10</v>
          </cell>
          <cell r="E409" t="str">
            <v xml:space="preserve">U: 7EHC-63x2-1.2HP NP; Ant Dual Polarized </v>
          </cell>
          <cell r="F409" t="str">
            <v>Site-01539 (non-261)</v>
          </cell>
          <cell r="G409" t="str">
            <v>S06°11'11.2</v>
          </cell>
          <cell r="H409" t="str">
            <v>106°47'44.7</v>
          </cell>
          <cell r="I409" t="str">
            <v>SATELIT/DM</v>
          </cell>
          <cell r="J409" t="str">
            <v>S06°09'02.0</v>
          </cell>
          <cell r="K409" t="str">
            <v>106°44'57.4</v>
          </cell>
          <cell r="L409" t="str">
            <v>6.5 km]</v>
          </cell>
          <cell r="M409" t="str">
            <v>Untitled</v>
          </cell>
          <cell r="N409" t="str">
            <v>&lt;None&gt;</v>
          </cell>
          <cell r="P409" t="str">
            <v>Link261_1st</v>
          </cell>
        </row>
        <row r="410">
          <cell r="A410">
            <v>408</v>
          </cell>
          <cell r="B410" t="str">
            <v>6;7;3 URB10</v>
          </cell>
          <cell r="C410">
            <v>402</v>
          </cell>
          <cell r="D410" t="str">
            <v>URB 10</v>
          </cell>
          <cell r="E410" t="str">
            <v>L: 15EHP-8x2-0.6HP HS TN; Upgradable to 16x2</v>
          </cell>
          <cell r="F410" t="str">
            <v>Site-01162 (non-261)</v>
          </cell>
          <cell r="G410" t="str">
            <v>S06°13'24.7</v>
          </cell>
          <cell r="H410" t="str">
            <v>106°47'36.0</v>
          </cell>
          <cell r="I410" t="str">
            <v>Senayan City (non-261)</v>
          </cell>
          <cell r="J410" t="str">
            <v>S06°13'36.0</v>
          </cell>
          <cell r="K410" t="str">
            <v>106°47'50.8</v>
          </cell>
          <cell r="L410" t="str">
            <v>0.6 km]</v>
          </cell>
          <cell r="M410" t="str">
            <v>Untitled</v>
          </cell>
          <cell r="N410" t="str">
            <v>&lt;None&gt;</v>
          </cell>
          <cell r="P410" t="str">
            <v>Link261_1st</v>
          </cell>
        </row>
        <row r="411">
          <cell r="A411">
            <v>409</v>
          </cell>
          <cell r="B411" t="str">
            <v>10;67 URB10</v>
          </cell>
          <cell r="C411">
            <v>403</v>
          </cell>
          <cell r="D411" t="str">
            <v>URB 10</v>
          </cell>
          <cell r="E411" t="str">
            <v>O: 23EHP-16x2-0.6HP HS TN</v>
          </cell>
          <cell r="F411" t="str">
            <v>Site-01162 (non-261)</v>
          </cell>
          <cell r="G411" t="str">
            <v>S06°13'24.7</v>
          </cell>
          <cell r="H411" t="str">
            <v>106°47'36.0</v>
          </cell>
          <cell r="I411" t="str">
            <v>Site-01163 (non-261)</v>
          </cell>
          <cell r="J411" t="str">
            <v>S06°13'43.7</v>
          </cell>
          <cell r="K411" t="str">
            <v>106°47'10.0</v>
          </cell>
          <cell r="L411" t="str">
            <v>1.0 km]</v>
          </cell>
          <cell r="M411" t="str">
            <v>Untitled</v>
          </cell>
          <cell r="N411" t="str">
            <v>&lt;None&gt;</v>
          </cell>
          <cell r="P411" t="str">
            <v>Link261_1st</v>
          </cell>
        </row>
        <row r="412">
          <cell r="A412">
            <v>410</v>
          </cell>
          <cell r="B412" t="str">
            <v>4;14;3 URB10</v>
          </cell>
          <cell r="C412">
            <v>404</v>
          </cell>
          <cell r="D412" t="str">
            <v>URB 10</v>
          </cell>
          <cell r="E412" t="str">
            <v>G: 23EHP-4x2-0.6HP NP TN; Upgradable to 8x2</v>
          </cell>
          <cell r="F412" t="str">
            <v>Site-01163 (non-261)</v>
          </cell>
          <cell r="G412" t="str">
            <v>S06°13'43.7</v>
          </cell>
          <cell r="H412" t="str">
            <v>106°47'10.0</v>
          </cell>
          <cell r="I412" t="str">
            <v>Site-00134 (non-261)</v>
          </cell>
          <cell r="J412" t="str">
            <v>S06°14'01.8</v>
          </cell>
          <cell r="K412" t="str">
            <v>106°47'13.8</v>
          </cell>
          <cell r="L412" t="str">
            <v>0.6 km]</v>
          </cell>
          <cell r="M412" t="str">
            <v>Untitled</v>
          </cell>
          <cell r="N412" t="str">
            <v>&lt;None&gt;</v>
          </cell>
          <cell r="P412" t="str">
            <v>Link261_1st</v>
          </cell>
        </row>
        <row r="413">
          <cell r="A413">
            <v>411</v>
          </cell>
          <cell r="B413" t="str">
            <v>4;9-URB11a</v>
          </cell>
          <cell r="C413">
            <v>405</v>
          </cell>
          <cell r="D413" t="str">
            <v>URB 11b</v>
          </cell>
          <cell r="E413" t="str">
            <v>H: 18EHP-4x2-0.6HP NP TN; Upgradable to 8x2</v>
          </cell>
          <cell r="F413" t="str">
            <v>Site-01097 (non-261)</v>
          </cell>
          <cell r="G413" t="str">
            <v>S06°11'24.0</v>
          </cell>
          <cell r="H413" t="str">
            <v>106°47'02.5</v>
          </cell>
          <cell r="I413" t="str">
            <v>Site-00988 (non-261)</v>
          </cell>
          <cell r="J413" t="str">
            <v>S06°10'20.0</v>
          </cell>
          <cell r="K413" t="str">
            <v>106°46'31.3</v>
          </cell>
          <cell r="L413" t="str">
            <v>2.2 km]</v>
          </cell>
          <cell r="M413" t="str">
            <v>Untitled</v>
          </cell>
          <cell r="N413" t="str">
            <v>&lt;None&gt;</v>
          </cell>
          <cell r="P413" t="str">
            <v>Link261_1st</v>
          </cell>
        </row>
        <row r="414">
          <cell r="A414">
            <v>412</v>
          </cell>
          <cell r="B414" t="str">
            <v>10;5-URB11b</v>
          </cell>
          <cell r="C414">
            <v>406</v>
          </cell>
          <cell r="D414" t="str">
            <v>URB 11b</v>
          </cell>
          <cell r="E414" t="str">
            <v>O: 23EHP-16x2-0.6HP HS TN</v>
          </cell>
          <cell r="F414" t="str">
            <v>Site-01097 (non-261)</v>
          </cell>
          <cell r="G414" t="str">
            <v>S06°11'24.0</v>
          </cell>
          <cell r="H414" t="str">
            <v>106°47'02.5</v>
          </cell>
          <cell r="I414" t="str">
            <v>Site-01098 (non-261)</v>
          </cell>
          <cell r="J414" t="str">
            <v>S06°11'35.5</v>
          </cell>
          <cell r="K414" t="str">
            <v>106°46'30.7</v>
          </cell>
          <cell r="L414" t="str">
            <v>1.0 km]</v>
          </cell>
          <cell r="M414" t="str">
            <v>Untitled</v>
          </cell>
          <cell r="N414" t="str">
            <v>&lt;None&gt;</v>
          </cell>
          <cell r="P414" t="str">
            <v>Link261_1st</v>
          </cell>
        </row>
        <row r="415">
          <cell r="A415">
            <v>413</v>
          </cell>
          <cell r="C415">
            <v>407</v>
          </cell>
          <cell r="D415" t="str">
            <v>URB 11b</v>
          </cell>
          <cell r="E415" t="str">
            <v>N: 7EHP-8x2-0.6HP HS TN; Upgradable to 16x2</v>
          </cell>
          <cell r="F415" t="str">
            <v>Spare</v>
          </cell>
          <cell r="O415" t="str">
            <v>Spare</v>
          </cell>
          <cell r="P415" t="str">
            <v>Link261_1st</v>
          </cell>
        </row>
        <row r="416">
          <cell r="A416">
            <v>414</v>
          </cell>
          <cell r="B416" t="str">
            <v>10;30-URB12</v>
          </cell>
          <cell r="C416">
            <v>408</v>
          </cell>
          <cell r="D416" t="str">
            <v>URB 12</v>
          </cell>
          <cell r="E416" t="str">
            <v>O: 23EHP-16x2-0.6HP HS TN</v>
          </cell>
          <cell r="F416" t="str">
            <v>Site-00565</v>
          </cell>
          <cell r="G416" t="str">
            <v>S06°09'02.4</v>
          </cell>
          <cell r="H416" t="str">
            <v>106°47'54.8</v>
          </cell>
          <cell r="I416" t="str">
            <v>Site-00048 (non-261)</v>
          </cell>
          <cell r="J416" t="str">
            <v>S06°09'13.9</v>
          </cell>
          <cell r="K416" t="str">
            <v>106°47'35.4</v>
          </cell>
          <cell r="L416" t="str">
            <v>0.7 km]</v>
          </cell>
          <cell r="M416" t="str">
            <v>Untitled</v>
          </cell>
          <cell r="N416" t="str">
            <v>&lt;None&gt;</v>
          </cell>
          <cell r="P416" t="str">
            <v>Link261_1st</v>
          </cell>
        </row>
        <row r="417">
          <cell r="A417">
            <v>415</v>
          </cell>
          <cell r="B417" t="str">
            <v>4;25-URB_3</v>
          </cell>
          <cell r="C417">
            <v>409</v>
          </cell>
          <cell r="D417" t="str">
            <v>URB 3</v>
          </cell>
          <cell r="E417" t="str">
            <v>G: 23EHP-4x2-0.6HP NP TN; Upgradable to 8x2</v>
          </cell>
          <cell r="F417" t="str">
            <v>Site-00588 (non-261)</v>
          </cell>
          <cell r="G417" t="str">
            <v>S06°12'22.3</v>
          </cell>
          <cell r="H417" t="str">
            <v>106°50'59.0</v>
          </cell>
          <cell r="I417" t="str">
            <v>RSCM (non-261)</v>
          </cell>
          <cell r="J417" t="str">
            <v>S06°11'52.1</v>
          </cell>
          <cell r="K417" t="str">
            <v>106°50'47.8</v>
          </cell>
          <cell r="L417" t="str">
            <v>1.0 km]</v>
          </cell>
          <cell r="M417" t="str">
            <v>Untitled</v>
          </cell>
          <cell r="N417" t="str">
            <v>&lt;None&gt;</v>
          </cell>
          <cell r="P417" t="str">
            <v>Link261_1st</v>
          </cell>
        </row>
        <row r="418">
          <cell r="A418">
            <v>416</v>
          </cell>
          <cell r="B418" t="str">
            <v>6;14-URB_5</v>
          </cell>
          <cell r="C418">
            <v>410</v>
          </cell>
          <cell r="D418" t="str">
            <v>URB 5</v>
          </cell>
          <cell r="E418" t="str">
            <v>L: 15EHP-8x2-0.6HP HS TN; Upgradable to 16x2</v>
          </cell>
          <cell r="F418" t="str">
            <v>Casablanca (non-261)</v>
          </cell>
          <cell r="G418" t="str">
            <v>S06°13'24.3</v>
          </cell>
          <cell r="H418" t="str">
            <v>106°50'42.5</v>
          </cell>
          <cell r="I418" t="str">
            <v>Site-00147</v>
          </cell>
          <cell r="J418" t="str">
            <v>S06°13'07.9</v>
          </cell>
          <cell r="K418" t="str">
            <v>106°50'20.5</v>
          </cell>
          <cell r="L418" t="str">
            <v>0.8 km]</v>
          </cell>
          <cell r="M418" t="str">
            <v>Untitled</v>
          </cell>
          <cell r="N418" t="str">
            <v>&lt;None&gt;</v>
          </cell>
          <cell r="P418" t="str">
            <v>Link261_1st</v>
          </cell>
        </row>
        <row r="419">
          <cell r="A419">
            <v>417</v>
          </cell>
          <cell r="B419" t="str">
            <v>10;12-URB_5</v>
          </cell>
          <cell r="C419">
            <v>411</v>
          </cell>
          <cell r="D419" t="str">
            <v>URB 5</v>
          </cell>
          <cell r="E419" t="str">
            <v>O: 23EHP-16x2-0.6HP HS TN</v>
          </cell>
          <cell r="F419" t="str">
            <v>Site-01189</v>
          </cell>
          <cell r="G419" t="str">
            <v>S06°12'37.5</v>
          </cell>
          <cell r="H419" t="str">
            <v>106°50'38.4</v>
          </cell>
          <cell r="I419" t="str">
            <v>Site-00588 (non-261)</v>
          </cell>
          <cell r="J419" t="str">
            <v>S06°12'22.3</v>
          </cell>
          <cell r="K419" t="str">
            <v>106°50'59.0</v>
          </cell>
          <cell r="L419" t="str">
            <v>0.8 km]</v>
          </cell>
          <cell r="M419" t="str">
            <v>Untitled</v>
          </cell>
          <cell r="N419" t="str">
            <v>&lt;None&gt;</v>
          </cell>
          <cell r="P419" t="str">
            <v>Link261_1st</v>
          </cell>
        </row>
        <row r="420">
          <cell r="A420">
            <v>418</v>
          </cell>
          <cell r="B420" t="str">
            <v>6;2-CBD_3</v>
          </cell>
          <cell r="C420">
            <v>412</v>
          </cell>
          <cell r="D420" t="str">
            <v>URB 8</v>
          </cell>
          <cell r="E420" t="str">
            <v>L: 15EHP-8x2-0.6HP HS TN; Upgradable to 16x2</v>
          </cell>
          <cell r="F420" t="str">
            <v>Site-01532 (non-261)</v>
          </cell>
          <cell r="G420" t="str">
            <v>S06°14'51.6</v>
          </cell>
          <cell r="H420" t="str">
            <v>106°48'54.9</v>
          </cell>
          <cell r="I420" t="str">
            <v>Seibu (non-261)</v>
          </cell>
          <cell r="J420" t="str">
            <v>S06°14'42.5</v>
          </cell>
          <cell r="K420" t="str">
            <v>106°48'13.0</v>
          </cell>
          <cell r="L420" t="str">
            <v>1.3 km]</v>
          </cell>
          <cell r="M420" t="str">
            <v>Untitled</v>
          </cell>
          <cell r="N420" t="str">
            <v>&lt;None&gt;</v>
          </cell>
          <cell r="P420" t="str">
            <v>Link261_1st</v>
          </cell>
        </row>
        <row r="421">
          <cell r="A421">
            <v>419</v>
          </cell>
          <cell r="B421" t="str">
            <v>63;3 u8 du5a u9b</v>
          </cell>
          <cell r="C421">
            <v>413</v>
          </cell>
          <cell r="D421" t="str">
            <v>URB 8</v>
          </cell>
          <cell r="E421" t="str">
            <v xml:space="preserve">S: 13EHC-63x2-1.2HP NP ; Ant Dual Polarized  </v>
          </cell>
          <cell r="F421" t="str">
            <v>Site-00172 (non-261)</v>
          </cell>
          <cell r="G421" t="str">
            <v>S06°15'17.8</v>
          </cell>
          <cell r="H421" t="str">
            <v>106°47'48.8</v>
          </cell>
          <cell r="I421" t="str">
            <v>Ind-Mal Pondok Indah B-8</v>
          </cell>
          <cell r="J421" t="str">
            <v>S06°15'54.6</v>
          </cell>
          <cell r="K421" t="str">
            <v>106°47'02.8</v>
          </cell>
          <cell r="L421" t="str">
            <v>1.8 km]</v>
          </cell>
          <cell r="M421" t="str">
            <v>Untitled</v>
          </cell>
          <cell r="N421" t="str">
            <v>&lt;None&gt;</v>
          </cell>
          <cell r="P421" t="str">
            <v>Link261_1st</v>
          </cell>
        </row>
        <row r="422">
          <cell r="A422">
            <v>420</v>
          </cell>
          <cell r="B422" t="str">
            <v>63;3 u8 du5a u9b;2</v>
          </cell>
          <cell r="C422">
            <v>414</v>
          </cell>
          <cell r="D422" t="str">
            <v>URB 8</v>
          </cell>
          <cell r="E422" t="str">
            <v xml:space="preserve">T: 7EHC-63x2-0.6HP NP; Ant Dual Polarized </v>
          </cell>
          <cell r="F422" t="str">
            <v>Site-01258 (non-261)</v>
          </cell>
          <cell r="G422" t="str">
            <v>S06°15'24.4</v>
          </cell>
          <cell r="H422" t="str">
            <v>106°50'15.1</v>
          </cell>
          <cell r="I422" t="str">
            <v>Site-00172 (non-261)</v>
          </cell>
          <cell r="J422" t="str">
            <v>S06°15'17.8</v>
          </cell>
          <cell r="K422" t="str">
            <v>106°47'48.8</v>
          </cell>
          <cell r="L422" t="str">
            <v>4.5 km]</v>
          </cell>
          <cell r="M422" t="str">
            <v>Untitled</v>
          </cell>
          <cell r="N422" t="str">
            <v>&lt;None&gt;</v>
          </cell>
          <cell r="P422" t="str">
            <v>Link261_1st</v>
          </cell>
        </row>
        <row r="423">
          <cell r="A423">
            <v>421</v>
          </cell>
          <cell r="B423" t="str">
            <v>63;3 u8 du5a u9b;3</v>
          </cell>
          <cell r="C423">
            <v>415</v>
          </cell>
          <cell r="D423" t="str">
            <v>URB 8</v>
          </cell>
          <cell r="E423" t="str">
            <v xml:space="preserve">T: 7EHC-63x2-0.6HP NP; Ant Dual Polarized </v>
          </cell>
          <cell r="F423" t="str">
            <v>Site-01261 (non-261)</v>
          </cell>
          <cell r="G423" t="str">
            <v>S06°16'30.1</v>
          </cell>
          <cell r="H423" t="str">
            <v>106°48'58.4</v>
          </cell>
          <cell r="I423" t="str">
            <v>Ind-Mal Pondok Indah B-8</v>
          </cell>
          <cell r="J423" t="str">
            <v>S06°15'54.6</v>
          </cell>
          <cell r="K423" t="str">
            <v>106°47'02.8</v>
          </cell>
          <cell r="L423" t="str">
            <v>3.7 km]</v>
          </cell>
          <cell r="M423" t="str">
            <v>Untitled</v>
          </cell>
          <cell r="N423" t="str">
            <v>&lt;None&gt;</v>
          </cell>
          <cell r="P423" t="str">
            <v>Link261_1st</v>
          </cell>
        </row>
        <row r="424">
          <cell r="A424">
            <v>422</v>
          </cell>
          <cell r="B424" t="str">
            <v>63;3 u8 du5a u9b;4</v>
          </cell>
          <cell r="C424">
            <v>416</v>
          </cell>
          <cell r="D424" t="str">
            <v>URB 8</v>
          </cell>
          <cell r="E424" t="str">
            <v xml:space="preserve">T: 7EHC-63x2-0.6HP NP; Ant Dual Polarized </v>
          </cell>
          <cell r="F424" t="str">
            <v>Site-01258 (non-261)</v>
          </cell>
          <cell r="G424" t="str">
            <v>S06°15'24.4</v>
          </cell>
          <cell r="H424" t="str">
            <v>106°50'15.1</v>
          </cell>
          <cell r="I424" t="str">
            <v>Site-01261 (non-261)</v>
          </cell>
          <cell r="J424" t="str">
            <v>S06°16'30.1</v>
          </cell>
          <cell r="K424" t="str">
            <v>106°48'58.4</v>
          </cell>
          <cell r="L424" t="str">
            <v>3.1 km]</v>
          </cell>
          <cell r="M424" t="str">
            <v>Untitled</v>
          </cell>
          <cell r="N424" t="str">
            <v>&lt;None&gt;</v>
          </cell>
          <cell r="P424" t="str">
            <v>Link261_1st</v>
          </cell>
        </row>
        <row r="425">
          <cell r="A425">
            <v>423</v>
          </cell>
          <cell r="B425" t="str">
            <v>10;11u9a</v>
          </cell>
          <cell r="C425">
            <v>417</v>
          </cell>
          <cell r="D425" t="str">
            <v>URB 9a</v>
          </cell>
          <cell r="E425" t="str">
            <v>O: 23EHP-16x2-0.6HP HS TN</v>
          </cell>
          <cell r="F425" t="str">
            <v>Site-01231 (non-261)</v>
          </cell>
          <cell r="G425" t="str">
            <v>S06°16'20.2</v>
          </cell>
          <cell r="H425" t="str">
            <v>106°46'57.7</v>
          </cell>
          <cell r="I425" t="str">
            <v>Site-01197 (non-261)</v>
          </cell>
          <cell r="J425" t="str">
            <v>S06°15'22.5</v>
          </cell>
          <cell r="K425" t="str">
            <v>106°46'30.5</v>
          </cell>
          <cell r="L425" t="str">
            <v>2.0 km]</v>
          </cell>
          <cell r="M425" t="str">
            <v>Untitled</v>
          </cell>
          <cell r="N425" t="str">
            <v>&lt;None&gt;</v>
          </cell>
          <cell r="P425" t="str">
            <v>Link261_1st</v>
          </cell>
        </row>
        <row r="426">
          <cell r="A426">
            <v>424</v>
          </cell>
          <cell r="B426" t="str">
            <v>63 u9a s7 u10</v>
          </cell>
          <cell r="C426">
            <v>418</v>
          </cell>
          <cell r="D426" t="str">
            <v>URB 9a</v>
          </cell>
          <cell r="E426" t="str">
            <v xml:space="preserve">S: 13EHC-63x2-1.2HP NP ; Ant Dual Polarized  </v>
          </cell>
          <cell r="F426" t="str">
            <v>Ind-Mal Pondok Indah B-8</v>
          </cell>
          <cell r="G426" t="str">
            <v>S06°15'54.6</v>
          </cell>
          <cell r="H426" t="str">
            <v>106°47'02.8</v>
          </cell>
          <cell r="I426" t="str">
            <v>Site-00465 (non-261)</v>
          </cell>
          <cell r="J426" t="str">
            <v>S06°15'18.2</v>
          </cell>
          <cell r="K426" t="str">
            <v>106°45'47.7</v>
          </cell>
          <cell r="L426" t="str">
            <v>2.6 km]</v>
          </cell>
          <cell r="M426" t="str">
            <v>Untitled</v>
          </cell>
          <cell r="N426" t="str">
            <v>&lt;None&gt;</v>
          </cell>
          <cell r="P426" t="str">
            <v>Link261_1st</v>
          </cell>
        </row>
        <row r="427">
          <cell r="A427">
            <v>425</v>
          </cell>
          <cell r="B427" t="str">
            <v>63 u9a s7 u10;2</v>
          </cell>
          <cell r="C427">
            <v>419</v>
          </cell>
          <cell r="D427" t="str">
            <v>URB 9a</v>
          </cell>
          <cell r="E427" t="str">
            <v xml:space="preserve">T: 7EHC-63x2-0.6HP NP; Ant Dual Polarized </v>
          </cell>
          <cell r="F427" t="str">
            <v>Site-01233 (non-261)</v>
          </cell>
          <cell r="G427" t="str">
            <v>S06°16'57.7</v>
          </cell>
          <cell r="H427" t="str">
            <v>106°45'57.3</v>
          </cell>
          <cell r="I427" t="str">
            <v>Site-00465 (non-261)</v>
          </cell>
          <cell r="J427" t="str">
            <v>S06°15'18.2</v>
          </cell>
          <cell r="K427" t="str">
            <v>106°45'47.7</v>
          </cell>
          <cell r="L427" t="str">
            <v>3.1 km]</v>
          </cell>
          <cell r="M427" t="str">
            <v>Untitled</v>
          </cell>
          <cell r="N427" t="str">
            <v>&lt;None&gt;</v>
          </cell>
          <cell r="P427" t="str">
            <v>Link261_1st</v>
          </cell>
        </row>
        <row r="428">
          <cell r="A428">
            <v>426</v>
          </cell>
          <cell r="B428" t="str">
            <v>63 u9a s7 u10;3</v>
          </cell>
          <cell r="C428">
            <v>420</v>
          </cell>
          <cell r="D428" t="str">
            <v>URB 9a</v>
          </cell>
          <cell r="E428" t="str">
            <v xml:space="preserve">S: 13EHC-63x2-1.2HP NP ; Ant Dual Polarized  </v>
          </cell>
          <cell r="F428" t="str">
            <v>Site-01231 (non-261)</v>
          </cell>
          <cell r="G428" t="str">
            <v>S06°16'20.2</v>
          </cell>
          <cell r="H428" t="str">
            <v>106°46'57.7</v>
          </cell>
          <cell r="I428" t="str">
            <v>Site-01233 (non-261)</v>
          </cell>
          <cell r="J428" t="str">
            <v>S06°16'57.7</v>
          </cell>
          <cell r="K428" t="str">
            <v>106°45'57.3</v>
          </cell>
          <cell r="L428" t="str">
            <v>2.2 km]</v>
          </cell>
          <cell r="M428" t="str">
            <v>Untitled</v>
          </cell>
          <cell r="N428" t="str">
            <v>&lt;None&gt;</v>
          </cell>
          <cell r="P428" t="str">
            <v>Link261_1st</v>
          </cell>
        </row>
        <row r="429">
          <cell r="A429">
            <v>427</v>
          </cell>
          <cell r="B429" t="str">
            <v>63 u9a s7 u10;4</v>
          </cell>
          <cell r="C429">
            <v>421</v>
          </cell>
          <cell r="D429" t="str">
            <v>URB 9a</v>
          </cell>
          <cell r="E429" t="str">
            <v xml:space="preserve">R: 13EHC-63x2-0.6HP NP; Ant Dual Polarized </v>
          </cell>
          <cell r="F429" t="str">
            <v>Site-01231 (non-261)</v>
          </cell>
          <cell r="G429" t="str">
            <v>S06°16'20.2</v>
          </cell>
          <cell r="H429" t="str">
            <v>106°46'57.7</v>
          </cell>
          <cell r="I429" t="str">
            <v>Ind-Mal Pondok Indah B-8</v>
          </cell>
          <cell r="J429" t="str">
            <v>S06°15'54.6</v>
          </cell>
          <cell r="K429" t="str">
            <v>106°47'02.8</v>
          </cell>
          <cell r="L429" t="str">
            <v>0.8 km]</v>
          </cell>
          <cell r="M429" t="str">
            <v>Untitled</v>
          </cell>
          <cell r="N429" t="str">
            <v>&lt;None&gt;</v>
          </cell>
          <cell r="P429" t="str">
            <v>Link261_1st</v>
          </cell>
        </row>
        <row r="430">
          <cell r="A430">
            <v>428</v>
          </cell>
          <cell r="B430" t="str">
            <v>6;13u9b u9a</v>
          </cell>
          <cell r="C430">
            <v>422</v>
          </cell>
          <cell r="D430" t="str">
            <v>URB 9b</v>
          </cell>
          <cell r="E430" t="str">
            <v>L: 15EHP-8x2-0.6HP HS TN; Upgradable to 16x2</v>
          </cell>
          <cell r="F430" t="str">
            <v>Site-01230 (non-261)</v>
          </cell>
          <cell r="G430" t="str">
            <v>S06°16'05.3</v>
          </cell>
          <cell r="H430" t="str">
            <v>106°47'26.7</v>
          </cell>
          <cell r="I430" t="str">
            <v>Site-01231 (non-261)</v>
          </cell>
          <cell r="J430" t="str">
            <v>S06°16'20.2</v>
          </cell>
          <cell r="K430" t="str">
            <v>106°46'57.7</v>
          </cell>
          <cell r="L430" t="str">
            <v>1.0 km]</v>
          </cell>
          <cell r="M430" t="str">
            <v>Untitled</v>
          </cell>
          <cell r="N430" t="str">
            <v>&lt;None&gt;</v>
          </cell>
          <cell r="P430" t="str">
            <v>Link261_1st</v>
          </cell>
        </row>
      </sheetData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nal SPRS Price"/>
      <sheetName val="System Support"/>
      <sheetName val="SPRS Customer Price"/>
      <sheetName val="SPRS Price Cal"/>
      <sheetName val="SPRS breakdown pricing"/>
      <sheetName val="CURRENCY"/>
      <sheetName val="AM-MARGIN"/>
      <sheetName val="AMC-99"/>
      <sheetName val="Macro1"/>
      <sheetName val="COSY"/>
      <sheetName val="Parameters"/>
      <sheetName val="Final_SPRS_Price"/>
      <sheetName val="System_Support"/>
      <sheetName val="SPRS_Customer_Price"/>
      <sheetName val="SPRS_Price_Cal"/>
      <sheetName val="SPRS_breakdown_pricing"/>
      <sheetName val="Status"/>
      <sheetName val="Paths 233 &amp; 28 IBC from NTS"/>
      <sheetName val="Summary"/>
      <sheetName val="Shopping_list_CME"/>
      <sheetName val="install"/>
      <sheetName val="para"/>
      <sheetName val="1500P_3+0"/>
      <sheetName val="DB 045 ver1.3"/>
      <sheetName val="Coefficient"/>
      <sheetName val="Percentage"/>
      <sheetName val="Validation table"/>
      <sheetName val="Curr, Site Names, Flex conf"/>
      <sheetName val="Final_SPRS_Price1"/>
      <sheetName val="System_Support1"/>
      <sheetName val="SPRS_Customer_Price1"/>
      <sheetName val="SPRS_Price_Cal1"/>
      <sheetName val="SPRS_breakdown_pricing1"/>
      <sheetName val="DB_045_ver1_3"/>
      <sheetName val="Validation_table"/>
      <sheetName val="Discount Tables"/>
      <sheetName val="Scope of Works"/>
      <sheetName val="CR Plan PO Col 22 &amp; Micro 2"/>
      <sheetName val="New Site 67"/>
      <sheetName val="Base"/>
      <sheetName val="Outsource_Costs"/>
      <sheetName val="I_Pricing"/>
      <sheetName val="Price_simulation"/>
      <sheetName val="C_RC_Financials"/>
      <sheetName val="I&amp;O_Valuation"/>
      <sheetName val="Discount_Cockpit"/>
      <sheetName val="CustosPlano2002"/>
      <sheetName val="Plan 2003"/>
      <sheetName val="Sheet1"/>
      <sheetName val="CustosRevisãoPlanoVersão1"/>
      <sheetName val="Oktober-98"/>
      <sheetName val="September-98"/>
      <sheetName val="November-98"/>
      <sheetName val="April-98"/>
      <sheetName val="Maret-98(KM.46)"/>
      <sheetName val="Februari-98(KM.46)"/>
      <sheetName val="Januari-98(KM.46)"/>
      <sheetName val="Juli-98"/>
      <sheetName val="Juni-98"/>
      <sheetName val="Mei-98"/>
      <sheetName val="GLP_s_changed_from_previous"/>
      <sheetName val="gvl"/>
      <sheetName val="#REF!"/>
      <sheetName val="SPMS Price Cal"/>
      <sheetName val="TypeSite.AXD155-3"/>
      <sheetName val="Breakdown"/>
      <sheetName val="AM_MARGIN"/>
      <sheetName val="AMC_99"/>
      <sheetName val="Dapur"/>
      <sheetName val="Curr_ Site Names_ Flex conf"/>
      <sheetName val="DATA_BASE"/>
      <sheetName val="General"/>
      <sheetName val="Mapping"/>
      <sheetName val="GENERAL INFORMATION"/>
      <sheetName val="Power"/>
      <sheetName val="in塅䕃⹌塅E"/>
      <sheetName val="HPS-data"/>
      <sheetName val="12FAT100"/>
      <sheetName val="12SLA"/>
      <sheetName val="Data"/>
      <sheetName val="Index"/>
      <sheetName val="Ledgen"/>
      <sheetName val="VF configurations_quantitites"/>
      <sheetName val="SW Sum O3 Ref w O traffic mod"/>
      <sheetName val="Optional SW Pricing summary"/>
      <sheetName val="shopping list"/>
      <sheetName val="OBR3.0 Upgrade"/>
      <sheetName val="Inputs &amp; Reminders"/>
      <sheetName val="(Options)"/>
      <sheetName val="Business case"/>
      <sheetName val="Discount + services"/>
      <sheetName val="B-Form"/>
      <sheetName val="Spares Mgt Costs"/>
      <sheetName val="Danamon LK"/>
      <sheetName val="daftar"/>
      <sheetName val="Nomor Id"/>
      <sheetName val="tabel"/>
      <sheetName val="Hutang"/>
      <sheetName val="Marshal"/>
      <sheetName val="PPh 23 PMB"/>
      <sheetName val="Income Statement"/>
      <sheetName val="Profile"/>
      <sheetName val="PIK_QUO"/>
      <sheetName val="XXX"/>
      <sheetName val="SPRS_breakdown_pricing2"/>
      <sheetName val="Final_SPRS_Price2"/>
      <sheetName val="System_Support2"/>
      <sheetName val="SPRS_Customer_Price2"/>
      <sheetName val="SPRS_Price_Cal2"/>
      <sheetName val="DB_045_ver1_31"/>
      <sheetName val="Validation_table1"/>
      <sheetName val="Curr,_Site_Names,_Flex_conf"/>
      <sheetName val="Paths_233_&amp;_28_IBC_from_NTS"/>
      <sheetName val="Discount_Tables"/>
      <sheetName val="SPRS_breakdown_pricing4"/>
      <sheetName val="Final_SPRS_Price4"/>
      <sheetName val="System_Support4"/>
      <sheetName val="SPRS_Customer_Price4"/>
      <sheetName val="SPRS_Price_Cal4"/>
      <sheetName val="DB_045_ver1_33"/>
      <sheetName val="Validation_table3"/>
      <sheetName val="Curr,_Site_Names,_Flex_conf2"/>
      <sheetName val="Paths_233_&amp;_28_IBC_from_NTS2"/>
      <sheetName val="Discount_Tables2"/>
      <sheetName val="SPRS_breakdown_pricing3"/>
      <sheetName val="Final_SPRS_Price3"/>
      <sheetName val="System_Support3"/>
      <sheetName val="SPRS_Customer_Price3"/>
      <sheetName val="SPRS_Price_Cal3"/>
      <sheetName val="DB_045_ver1_32"/>
      <sheetName val="Validation_table2"/>
      <sheetName val="Curr,_Site_Names,_Flex_conf1"/>
      <sheetName val="Paths_233_&amp;_28_IBC_from_NTS1"/>
      <sheetName val="Discount_Tables1"/>
      <sheetName val="SPRS_breakdown_pricing5"/>
      <sheetName val="Final_SPRS_Price5"/>
      <sheetName val="System_Support5"/>
      <sheetName val="SPRS_Customer_Price5"/>
      <sheetName val="SPRS_Price_Cal5"/>
      <sheetName val="DB_045_ver1_34"/>
      <sheetName val="Validation_table4"/>
      <sheetName val="Curr,_Site_Names,_Flex_conf3"/>
      <sheetName val="Paths_233_&amp;_28_IBC_from_NTS3"/>
      <sheetName val="Discount_Tables3"/>
      <sheetName val="SPRS_breakdown_pricing6"/>
      <sheetName val="Final_SPRS_Price6"/>
      <sheetName val="System_Support6"/>
      <sheetName val="SPRS_Customer_Price6"/>
      <sheetName val="SPRS_Price_Cal6"/>
      <sheetName val="DB_045_ver1_35"/>
      <sheetName val="Validation_table5"/>
      <sheetName val="Curr,_Site_Names,_Flex_conf4"/>
      <sheetName val="Paths_233_&amp;_28_IBC_from_NTS4"/>
      <sheetName val="Discount_Tables4"/>
      <sheetName val="Curr__Site_Names__Flex_conf"/>
      <sheetName val="GENERAL_INFORMATION"/>
      <sheetName val="RenPemasaranVSsentral"/>
      <sheetName val="Sheet2"/>
      <sheetName val="ARPURK"/>
      <sheetName val="ClusPR"/>
      <sheetName val="Factors"/>
      <sheetName val="referensi"/>
      <sheetName val="Accessories EVL"/>
      <sheetName val="MNR6"/>
      <sheetName val="Site Problem"/>
      <sheetName val="ARPU_RK"/>
      <sheetName val="Q_Rk"/>
      <sheetName val="summ po"/>
      <sheetName val="scrap"/>
      <sheetName val="VR_Rev"/>
      <sheetName val="BoQ Paket 5"/>
      <sheetName val="k"/>
      <sheetName val="BSC STATs"/>
      <sheetName val="Quotation"/>
      <sheetName val="BoQ"/>
      <sheetName val="ONU"/>
      <sheetName val="Data 2"/>
      <sheetName val="SuMM"/>
      <sheetName val="RATE"/>
      <sheetName val="CODE"/>
      <sheetName val="Parameter"/>
      <sheetName val="GSN_low"/>
      <sheetName val="HLR_low"/>
      <sheetName val="Input"/>
      <sheetName val="Overview"/>
      <sheetName val="CM"/>
      <sheetName val="SUMMARY Alcatel"/>
      <sheetName val="Bilanz Bus.plan 2002"/>
      <sheetName val="Sales"/>
      <sheetName val="ALL_1 Des 2013"/>
      <sheetName val="FORMASI"/>
      <sheetName val="tgl level"/>
      <sheetName val="NKI"/>
      <sheetName val="Tabelle"/>
      <sheetName val="Opex"/>
      <sheetName val="Set-up"/>
      <sheetName val="SST Inv"/>
      <sheetName val="Deferred Rev"/>
      <sheetName val="Workshop Tools"/>
      <sheetName val="BS-RTI"/>
      <sheetName val="link list"/>
      <sheetName val="Currency &amp; Site Names"/>
      <sheetName val="Calc. Base"/>
      <sheetName val="ARPU-override"/>
      <sheetName val="Site List"/>
      <sheetName val="SDH Hub Site List - All"/>
      <sheetName val="AAL2 Site List - All"/>
    </sheetNames>
    <sheetDataSet>
      <sheetData sheetId="0" refreshError="1"/>
      <sheetData sheetId="1" refreshError="1"/>
      <sheetData sheetId="2" refreshError="1"/>
      <sheetData sheetId="3"/>
      <sheetData sheetId="4" refreshError="1">
        <row r="8">
          <cell r="C8">
            <v>0</v>
          </cell>
        </row>
        <row r="9">
          <cell r="G9">
            <v>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vision History"/>
      <sheetName val="Pricelist 2004c"/>
      <sheetName val="A.Inner Jabotabek - New PDH"/>
      <sheetName val="A. Inner Jab. All Outdoor"/>
      <sheetName val="B.Inner JAbotabek - Swap PDH"/>
      <sheetName val="C.Inner Jabotabek - Upgrade PDH"/>
      <sheetName val="D.Inner Jabotabek - New SDH"/>
      <sheetName val="E.Inner Jabotabek - Upgrade SDH"/>
      <sheetName val="A.Outer Jabotabek - New"/>
      <sheetName val="A.Outer Jabotabek New MW 40E1 "/>
      <sheetName val="B.Outer Jabotabek - Upgrade_CAP"/>
      <sheetName val="C.Outer Jabotabek - Upgrade 1+0"/>
      <sheetName val="Outer Jabotabek - New SDH"/>
      <sheetName val="A2.Outer Jabotabek - Recon_SDH"/>
      <sheetName val="A.West Java - New"/>
      <sheetName val="B.West Java - Upgrade"/>
      <sheetName val="A. Central Java-New (03 Mar 05)"/>
      <sheetName val="A.Central Java - New"/>
      <sheetName val="B.Central Java - Upgrade"/>
      <sheetName val="A.East Java - New"/>
      <sheetName val="A.Bali Nusra - New"/>
      <sheetName val="A.Bali Nusra - New 28 Feb 05"/>
      <sheetName val="A.Bali Nusra - Addt. Upgrade"/>
      <sheetName val="B.Bali Nusra - Upgrade "/>
      <sheetName val="B.Bali Nusra - Upgrade SDH"/>
      <sheetName val="Bali Nusra ADM-1"/>
      <sheetName val="A.Sumatera Area - New"/>
      <sheetName val="A.Sumatera Bagian Selatan - New"/>
      <sheetName val="A.Sumatera Bagian Utara - New"/>
      <sheetName val="B.Sumatera Area - Upgrade"/>
      <sheetName val="A.Kalimantan - New MLE"/>
      <sheetName val="A.Kalimantan-New MLE 28 Feb 05"/>
      <sheetName val="B.Kalimantan - Modernization"/>
      <sheetName val="C.Kalimantan - Upgrade MLE"/>
      <sheetName val="A.Sulampapua - Upgrade PDH"/>
      <sheetName val="A.Sulampapua - Upgrade SDH"/>
      <sheetName val="Sulampapua ADM-1"/>
      <sheetName val="A.Manado_Ambon_Papua - New"/>
      <sheetName val="A.Manado_Gorontalo_KTI - New"/>
      <sheetName val="B.Manado_Ambon_Papua -Upgrade"/>
      <sheetName val="Verdi"/>
      <sheetName val="SPRS breakdown pricing"/>
      <sheetName val="Paths 233 &amp; 28 IBC from NTS"/>
      <sheetName val="COA"/>
      <sheetName val="daftar"/>
      <sheetName val="tabel"/>
      <sheetName val="Hutang"/>
      <sheetName val="Income Statement"/>
      <sheetName val="Profile"/>
      <sheetName val="Nomor Id"/>
      <sheetName val="Pontianak"/>
      <sheetName val="Samarinda"/>
      <sheetName val="Banjarmasin"/>
      <sheetName val="Balikpapan"/>
      <sheetName val="Base"/>
      <sheetName val="Outsource_Costs"/>
      <sheetName val="I_Pricing"/>
      <sheetName val="C_RC_Financials"/>
      <sheetName val="I&amp;O_Valuation"/>
      <sheetName val="U2_2"/>
    </sheetNames>
    <sheetDataSet>
      <sheetData sheetId="0" refreshError="1"/>
      <sheetData sheetId="1" refreshError="1">
        <row r="170">
          <cell r="B170" t="str">
            <v>RA07010CD/00</v>
          </cell>
          <cell r="C170" t="str">
            <v>PRA</v>
          </cell>
          <cell r="D170">
            <v>6010</v>
          </cell>
          <cell r="E170">
            <v>0.80253016254959675</v>
          </cell>
          <cell r="F170" t="str">
            <v>7 E RAU1 Std</v>
          </cell>
          <cell r="G170" t="str">
            <v>7 Std</v>
          </cell>
          <cell r="H170">
            <v>6010</v>
          </cell>
          <cell r="I170">
            <v>6010</v>
          </cell>
          <cell r="J170">
            <v>6010</v>
          </cell>
          <cell r="K170">
            <v>6008.8</v>
          </cell>
          <cell r="L170">
            <v>0</v>
          </cell>
          <cell r="M170">
            <v>45066</v>
          </cell>
          <cell r="N170">
            <v>7714.1592000000001</v>
          </cell>
        </row>
        <row r="171">
          <cell r="B171" t="str">
            <v>RA07011CD/00</v>
          </cell>
          <cell r="C171" t="str">
            <v>PRA</v>
          </cell>
          <cell r="D171">
            <v>6730</v>
          </cell>
          <cell r="E171">
            <v>0.81713324951423016</v>
          </cell>
          <cell r="F171" t="str">
            <v>7 E RAU1 HP</v>
          </cell>
          <cell r="G171" t="str">
            <v>7 HP</v>
          </cell>
          <cell r="H171">
            <v>6730</v>
          </cell>
          <cell r="I171">
            <v>6730</v>
          </cell>
          <cell r="J171">
            <v>6730</v>
          </cell>
          <cell r="K171">
            <v>6728</v>
          </cell>
          <cell r="L171">
            <v>0</v>
          </cell>
          <cell r="M171">
            <v>50460</v>
          </cell>
          <cell r="N171">
            <v>7999.5060000000003</v>
          </cell>
        </row>
        <row r="174">
          <cell r="B174" t="str">
            <v>Product number</v>
          </cell>
          <cell r="D174" t="str">
            <v>Price USD</v>
          </cell>
        </row>
        <row r="175">
          <cell r="B175" t="str">
            <v>RA08010CD/00</v>
          </cell>
          <cell r="C175" t="str">
            <v>PRA</v>
          </cell>
          <cell r="D175">
            <v>6010</v>
          </cell>
          <cell r="E175">
            <v>0.78208079866888525</v>
          </cell>
          <cell r="F175" t="str">
            <v>8 E RAU1 Std</v>
          </cell>
          <cell r="G175" t="str">
            <v>8 Std</v>
          </cell>
          <cell r="H175">
            <v>6010</v>
          </cell>
          <cell r="I175">
            <v>6010</v>
          </cell>
          <cell r="J175">
            <v>6010</v>
          </cell>
          <cell r="K175">
            <v>6008.8</v>
          </cell>
          <cell r="L175">
            <v>0</v>
          </cell>
          <cell r="M175">
            <v>45066</v>
          </cell>
          <cell r="N175">
            <v>8513.0136000000002</v>
          </cell>
        </row>
        <row r="176">
          <cell r="B176" t="str">
            <v>RA08011CD/00</v>
          </cell>
          <cell r="C176" t="str">
            <v>PRA</v>
          </cell>
          <cell r="D176">
            <v>6730</v>
          </cell>
          <cell r="E176">
            <v>0.798871386444165</v>
          </cell>
          <cell r="F176" t="str">
            <v>8 E RAU1 HP</v>
          </cell>
          <cell r="G176" t="str">
            <v>8 HP</v>
          </cell>
          <cell r="H176">
            <v>6730</v>
          </cell>
          <cell r="I176">
            <v>6730</v>
          </cell>
          <cell r="J176">
            <v>6730</v>
          </cell>
          <cell r="K176">
            <v>6728</v>
          </cell>
          <cell r="L176">
            <v>0</v>
          </cell>
          <cell r="M176">
            <v>50460</v>
          </cell>
          <cell r="N176">
            <v>8798.3712000000014</v>
          </cell>
        </row>
        <row r="179">
          <cell r="B179" t="str">
            <v>Product number</v>
          </cell>
          <cell r="D179" t="str">
            <v>Price USD</v>
          </cell>
        </row>
        <row r="180">
          <cell r="B180" t="str">
            <v>RA13110CD/00</v>
          </cell>
          <cell r="C180" t="str">
            <v>PRA</v>
          </cell>
          <cell r="D180">
            <v>5650</v>
          </cell>
          <cell r="E180">
            <v>0.80408961742682095</v>
          </cell>
          <cell r="F180" t="str">
            <v>13 E RAU2 Std</v>
          </cell>
          <cell r="G180" t="str">
            <v>13 Std</v>
          </cell>
          <cell r="H180">
            <v>5650</v>
          </cell>
          <cell r="I180">
            <v>5650</v>
          </cell>
          <cell r="J180">
            <v>5650</v>
          </cell>
          <cell r="K180">
            <v>5649.2</v>
          </cell>
          <cell r="L180">
            <v>0</v>
          </cell>
          <cell r="M180">
            <v>42369</v>
          </cell>
          <cell r="N180">
            <v>7194.8087999999998</v>
          </cell>
        </row>
        <row r="181">
          <cell r="B181" t="str">
            <v>RA13111CD/00</v>
          </cell>
          <cell r="C181" t="str">
            <v>PRA</v>
          </cell>
          <cell r="D181">
            <v>6370</v>
          </cell>
          <cell r="E181">
            <v>0.82623333413838906</v>
          </cell>
          <cell r="F181" t="str">
            <v>13 E RAU2 HP</v>
          </cell>
          <cell r="G181" t="str">
            <v>13 HP</v>
          </cell>
          <cell r="H181">
            <v>6370</v>
          </cell>
          <cell r="I181">
            <v>6370</v>
          </cell>
          <cell r="J181">
            <v>6370</v>
          </cell>
          <cell r="K181">
            <v>6368.4</v>
          </cell>
          <cell r="L181">
            <v>0</v>
          </cell>
          <cell r="M181">
            <v>47763</v>
          </cell>
          <cell r="N181">
            <v>7194.8087999999998</v>
          </cell>
        </row>
        <row r="184">
          <cell r="B184" t="str">
            <v>Product number</v>
          </cell>
          <cell r="D184" t="str">
            <v>Price USD</v>
          </cell>
        </row>
        <row r="185">
          <cell r="B185" t="str">
            <v>NTM 203 002/CD</v>
          </cell>
          <cell r="C185" t="str">
            <v>PRA</v>
          </cell>
          <cell r="D185">
            <v>5650</v>
          </cell>
          <cell r="E185">
            <v>0.82716765146358062</v>
          </cell>
          <cell r="F185" t="str">
            <v>15 E RAU2 Std</v>
          </cell>
          <cell r="G185" t="str">
            <v>15 Std</v>
          </cell>
          <cell r="H185">
            <v>5650</v>
          </cell>
          <cell r="I185">
            <v>5650</v>
          </cell>
          <cell r="J185">
            <v>5650</v>
          </cell>
          <cell r="K185">
            <v>5649.2</v>
          </cell>
          <cell r="L185">
            <v>0</v>
          </cell>
          <cell r="M185">
            <v>42369</v>
          </cell>
          <cell r="N185">
            <v>6347.2680000000009</v>
          </cell>
        </row>
        <row r="186">
          <cell r="B186" t="str">
            <v>NTM 203 002/CDHP</v>
          </cell>
          <cell r="C186" t="str">
            <v>PRA</v>
          </cell>
          <cell r="D186">
            <v>6370</v>
          </cell>
          <cell r="E186">
            <v>0.84670286197319156</v>
          </cell>
          <cell r="F186" t="str">
            <v>15 E RAU2 HP</v>
          </cell>
          <cell r="G186" t="str">
            <v>15 HP</v>
          </cell>
          <cell r="H186">
            <v>6370</v>
          </cell>
          <cell r="I186">
            <v>6370</v>
          </cell>
          <cell r="J186">
            <v>6370</v>
          </cell>
          <cell r="K186">
            <v>6368.4</v>
          </cell>
          <cell r="L186">
            <v>0</v>
          </cell>
          <cell r="M186">
            <v>47763</v>
          </cell>
          <cell r="N186">
            <v>6347.2680000000009</v>
          </cell>
        </row>
        <row r="189">
          <cell r="B189" t="str">
            <v>Product number</v>
          </cell>
          <cell r="D189" t="str">
            <v>Price USD</v>
          </cell>
        </row>
        <row r="190">
          <cell r="B190" t="str">
            <v>RA18010CD/00</v>
          </cell>
          <cell r="C190" t="str">
            <v>PRA</v>
          </cell>
          <cell r="D190">
            <v>5650</v>
          </cell>
          <cell r="E190">
            <v>0.72565794417971408</v>
          </cell>
          <cell r="F190" t="str">
            <v>18 E RAU1 Std</v>
          </cell>
          <cell r="G190" t="str">
            <v>18 Std</v>
          </cell>
          <cell r="H190">
            <v>5650</v>
          </cell>
          <cell r="I190">
            <v>5650</v>
          </cell>
          <cell r="J190">
            <v>5650</v>
          </cell>
          <cell r="K190">
            <v>5649.2</v>
          </cell>
          <cell r="L190">
            <v>0</v>
          </cell>
          <cell r="M190">
            <v>42369</v>
          </cell>
          <cell r="N190">
            <v>10075.212</v>
          </cell>
        </row>
        <row r="191">
          <cell r="B191" t="str">
            <v>RA18011CD/00</v>
          </cell>
          <cell r="C191" t="str">
            <v>PRA</v>
          </cell>
          <cell r="D191">
            <v>6370</v>
          </cell>
          <cell r="E191">
            <v>0.73620090327255161</v>
          </cell>
          <cell r="F191" t="str">
            <v>18 E RAU1 HP</v>
          </cell>
          <cell r="G191" t="str">
            <v>18 HP</v>
          </cell>
          <cell r="H191">
            <v>6370</v>
          </cell>
          <cell r="I191">
            <v>6370</v>
          </cell>
          <cell r="J191">
            <v>6370</v>
          </cell>
          <cell r="K191">
            <v>6368.4</v>
          </cell>
          <cell r="L191">
            <v>0</v>
          </cell>
          <cell r="M191">
            <v>47763</v>
          </cell>
          <cell r="N191">
            <v>10922.601600000002</v>
          </cell>
        </row>
        <row r="194">
          <cell r="B194" t="str">
            <v>Product number</v>
          </cell>
          <cell r="D194" t="str">
            <v>Price USD</v>
          </cell>
        </row>
        <row r="195">
          <cell r="B195" t="str">
            <v>RA23110CD/00</v>
          </cell>
          <cell r="C195" t="str">
            <v>PRA</v>
          </cell>
          <cell r="D195">
            <v>5320</v>
          </cell>
          <cell r="E195">
            <v>0.79782356275303645</v>
          </cell>
          <cell r="F195" t="str">
            <v>23 E RAU2 Std</v>
          </cell>
          <cell r="G195" t="str">
            <v>23 Std</v>
          </cell>
          <cell r="H195">
            <v>5320</v>
          </cell>
          <cell r="I195">
            <v>5320</v>
          </cell>
          <cell r="J195">
            <v>5320</v>
          </cell>
          <cell r="K195">
            <v>5312.8</v>
          </cell>
          <cell r="L195">
            <v>0</v>
          </cell>
          <cell r="M195">
            <v>39846</v>
          </cell>
          <cell r="N195">
            <v>6991.2612000000008</v>
          </cell>
        </row>
        <row r="196">
          <cell r="B196" t="str">
            <v>RA23111CD/00</v>
          </cell>
          <cell r="C196" t="str">
            <v>PRA</v>
          </cell>
          <cell r="D196">
            <v>6040</v>
          </cell>
          <cell r="E196">
            <v>0.82192406520631689</v>
          </cell>
          <cell r="F196" t="str">
            <v>23 E RAU2 HP</v>
          </cell>
          <cell r="G196" t="str">
            <v>23 HP</v>
          </cell>
          <cell r="H196">
            <v>6040</v>
          </cell>
          <cell r="I196">
            <v>6040</v>
          </cell>
          <cell r="J196">
            <v>6040</v>
          </cell>
          <cell r="K196">
            <v>6032</v>
          </cell>
          <cell r="L196">
            <v>0</v>
          </cell>
          <cell r="M196">
            <v>45240</v>
          </cell>
          <cell r="N196">
            <v>6991.2612000000008</v>
          </cell>
        </row>
        <row r="199">
          <cell r="B199" t="str">
            <v>Product number</v>
          </cell>
          <cell r="C199" t="str">
            <v xml:space="preserve"> </v>
          </cell>
          <cell r="D199" t="str">
            <v>Price USD</v>
          </cell>
        </row>
        <row r="200">
          <cell r="B200" t="str">
            <v>RA26010CD/00</v>
          </cell>
          <cell r="C200" t="str">
            <v>PRA</v>
          </cell>
          <cell r="D200">
            <v>5320</v>
          </cell>
          <cell r="E200">
            <v>0.68752582995951417</v>
          </cell>
          <cell r="F200" t="str">
            <v>26 E RAU1 Std</v>
          </cell>
          <cell r="G200" t="str">
            <v>26 Std</v>
          </cell>
          <cell r="H200">
            <v>5320</v>
          </cell>
          <cell r="I200">
            <v>5320</v>
          </cell>
          <cell r="J200">
            <v>5320</v>
          </cell>
          <cell r="K200">
            <v>5312.8</v>
          </cell>
          <cell r="L200">
            <v>0</v>
          </cell>
          <cell r="M200">
            <v>39846</v>
          </cell>
          <cell r="N200">
            <v>10805.3568</v>
          </cell>
        </row>
        <row r="201">
          <cell r="B201" t="str">
            <v>RA26011CD/00</v>
          </cell>
          <cell r="C201" t="str">
            <v>PRA</v>
          </cell>
          <cell r="D201">
            <v>6040</v>
          </cell>
          <cell r="E201">
            <v>0.71313345899133973</v>
          </cell>
          <cell r="F201" t="str">
            <v>26 E RAU1 HP</v>
          </cell>
          <cell r="G201" t="str">
            <v>26 HP</v>
          </cell>
          <cell r="H201">
            <v>6040</v>
          </cell>
          <cell r="I201">
            <v>6040</v>
          </cell>
          <cell r="J201">
            <v>6040</v>
          </cell>
          <cell r="K201">
            <v>6032</v>
          </cell>
          <cell r="L201">
            <v>0</v>
          </cell>
          <cell r="M201">
            <v>45240</v>
          </cell>
          <cell r="N201">
            <v>11262.3804</v>
          </cell>
        </row>
        <row r="204">
          <cell r="B204" t="str">
            <v>Product number</v>
          </cell>
          <cell r="D204" t="str">
            <v>Price USD</v>
          </cell>
        </row>
        <row r="205">
          <cell r="B205" t="str">
            <v>RA38110CD/00</v>
          </cell>
          <cell r="C205" t="str">
            <v>PRA</v>
          </cell>
          <cell r="D205">
            <v>5320</v>
          </cell>
          <cell r="E205">
            <v>0.78572993637941002</v>
          </cell>
          <cell r="F205" t="str">
            <v>38 E RAU2 Std</v>
          </cell>
          <cell r="G205" t="str">
            <v>38 Std</v>
          </cell>
          <cell r="H205">
            <v>5320</v>
          </cell>
          <cell r="I205">
            <v>5320</v>
          </cell>
          <cell r="J205">
            <v>5320</v>
          </cell>
          <cell r="K205">
            <v>5312.8</v>
          </cell>
          <cell r="L205">
            <v>0</v>
          </cell>
          <cell r="M205">
            <v>39846</v>
          </cell>
          <cell r="N205">
            <v>7409.4588000000003</v>
          </cell>
        </row>
        <row r="208">
          <cell r="B208" t="str">
            <v>Product number</v>
          </cell>
          <cell r="D208" t="str">
            <v>Price USD</v>
          </cell>
        </row>
        <row r="209">
          <cell r="B209" t="str">
            <v>NTM 203 32/CD</v>
          </cell>
          <cell r="C209" t="str">
            <v>PRA</v>
          </cell>
          <cell r="D209">
            <v>6900</v>
          </cell>
          <cell r="E209">
            <v>0.79100663545150496</v>
          </cell>
          <cell r="F209" t="str">
            <v>15 E RAU1 HP</v>
          </cell>
          <cell r="G209" t="str">
            <v>15 M</v>
          </cell>
          <cell r="H209">
            <v>6900</v>
          </cell>
          <cell r="I209">
            <v>6900</v>
          </cell>
          <cell r="J209">
            <v>6900</v>
          </cell>
          <cell r="K209">
            <v>6890.4</v>
          </cell>
          <cell r="L209">
            <v>0</v>
          </cell>
          <cell r="M209">
            <v>51678</v>
          </cell>
          <cell r="N209">
            <v>9373.3524000000016</v>
          </cell>
        </row>
        <row r="212">
          <cell r="B212" t="str">
            <v>Product number</v>
          </cell>
          <cell r="D212" t="str">
            <v>Price USD</v>
          </cell>
        </row>
        <row r="213">
          <cell r="B213" t="str">
            <v>NTM 203 19/CD</v>
          </cell>
          <cell r="C213" t="str">
            <v>PRA</v>
          </cell>
          <cell r="D213">
            <v>6560</v>
          </cell>
          <cell r="E213">
            <v>0.60179888367729828</v>
          </cell>
          <cell r="F213" t="str">
            <v>23 M RAU2 Std</v>
          </cell>
          <cell r="G213" t="str">
            <v xml:space="preserve">23 M </v>
          </cell>
          <cell r="H213">
            <v>6560</v>
          </cell>
          <cell r="I213">
            <v>6560</v>
          </cell>
          <cell r="J213">
            <v>6560</v>
          </cell>
          <cell r="K213">
            <v>6554</v>
          </cell>
          <cell r="L213">
            <v>0</v>
          </cell>
          <cell r="M213">
            <v>49155</v>
          </cell>
          <cell r="N213">
            <v>16979.295600000001</v>
          </cell>
        </row>
        <row r="216">
          <cell r="B216" t="str">
            <v>Product number</v>
          </cell>
          <cell r="D216" t="str">
            <v>Price USD</v>
          </cell>
        </row>
        <row r="217">
          <cell r="B217" t="str">
            <v>NTM 203 14/CD</v>
          </cell>
          <cell r="C217" t="str">
            <v>PRA</v>
          </cell>
          <cell r="D217">
            <v>6560</v>
          </cell>
          <cell r="E217">
            <v>0.55899729831144473</v>
          </cell>
          <cell r="F217" t="str">
            <v>28 M RAU2 Std</v>
          </cell>
          <cell r="G217" t="str">
            <v xml:space="preserve">28 M </v>
          </cell>
          <cell r="H217">
            <v>6560</v>
          </cell>
          <cell r="I217">
            <v>6560</v>
          </cell>
          <cell r="J217">
            <v>6560</v>
          </cell>
          <cell r="K217">
            <v>6554</v>
          </cell>
          <cell r="L217">
            <v>0</v>
          </cell>
          <cell r="M217">
            <v>49155</v>
          </cell>
          <cell r="N217">
            <v>18804.355199999998</v>
          </cell>
        </row>
        <row r="231">
          <cell r="C231" t="str">
            <v xml:space="preserve">PRA=Product ready to order          </v>
          </cell>
        </row>
        <row r="232">
          <cell r="C232" t="str">
            <v>PRT=Product ready to tender</v>
          </cell>
        </row>
        <row r="234">
          <cell r="B234" t="str">
            <v>Product number</v>
          </cell>
          <cell r="D234" t="str">
            <v>Price USD</v>
          </cell>
          <cell r="E234" t="str">
            <v>Gross margin</v>
          </cell>
          <cell r="K234" t="str">
            <v>Comments</v>
          </cell>
          <cell r="L234" t="str">
            <v>Discounts</v>
          </cell>
        </row>
        <row r="235">
          <cell r="B235" t="str">
            <v>NTM 203 57/CD</v>
          </cell>
          <cell r="C235" t="str">
            <v xml:space="preserve">PRA </v>
          </cell>
          <cell r="D235">
            <v>8740</v>
          </cell>
          <cell r="E235">
            <v>0.73265522971307862</v>
          </cell>
          <cell r="F235" t="str">
            <v>7 RAU1 L HC</v>
          </cell>
          <cell r="G235" t="str">
            <v>7 HC</v>
          </cell>
          <cell r="H235">
            <v>8740</v>
          </cell>
          <cell r="I235">
            <v>8740</v>
          </cell>
          <cell r="J235">
            <v>8740</v>
          </cell>
          <cell r="K235">
            <v>8734.7999999999993</v>
          </cell>
          <cell r="L235">
            <v>0</v>
          </cell>
          <cell r="M235">
            <v>65511</v>
          </cell>
          <cell r="N235">
            <v>15187.856400000001</v>
          </cell>
        </row>
        <row r="238">
          <cell r="B238" t="str">
            <v>Product number</v>
          </cell>
          <cell r="D238" t="str">
            <v>Price USD</v>
          </cell>
        </row>
        <row r="239">
          <cell r="B239" t="str">
            <v>NTM 203 58/CD</v>
          </cell>
          <cell r="C239" t="str">
            <v>PRT</v>
          </cell>
          <cell r="D239">
            <v>8740</v>
          </cell>
          <cell r="E239">
            <v>0.70849296250660088</v>
          </cell>
          <cell r="F239" t="str">
            <v>8 RAU1 L HC</v>
          </cell>
          <cell r="G239" t="str">
            <v>8 HC</v>
          </cell>
          <cell r="H239">
            <v>8740</v>
          </cell>
          <cell r="I239">
            <v>8740</v>
          </cell>
          <cell r="J239">
            <v>8740</v>
          </cell>
          <cell r="K239">
            <v>8734.7999999999993</v>
          </cell>
          <cell r="L239">
            <v>0</v>
          </cell>
          <cell r="M239">
            <v>65511</v>
          </cell>
          <cell r="N239">
            <v>16560.514800000001</v>
          </cell>
        </row>
        <row r="242">
          <cell r="B242" t="str">
            <v>Product number</v>
          </cell>
          <cell r="D242" t="str">
            <v>Price USD</v>
          </cell>
        </row>
        <row r="243">
          <cell r="B243" t="str">
            <v>NTM 203 48/CD</v>
          </cell>
          <cell r="C243" t="str">
            <v>PRA</v>
          </cell>
          <cell r="D243">
            <v>8380</v>
          </cell>
          <cell r="E243">
            <v>0.82791715806866162</v>
          </cell>
          <cell r="F243" t="str">
            <v>15 RAU2 L HC</v>
          </cell>
          <cell r="G243" t="str">
            <v>15 HC</v>
          </cell>
          <cell r="H243">
            <v>8380</v>
          </cell>
          <cell r="I243">
            <v>8380</v>
          </cell>
          <cell r="J243">
            <v>8380</v>
          </cell>
          <cell r="K243">
            <v>8375.2000000000007</v>
          </cell>
          <cell r="L243">
            <v>0</v>
          </cell>
          <cell r="M243">
            <v>62814</v>
          </cell>
          <cell r="N243">
            <v>9373.3524000000016</v>
          </cell>
        </row>
        <row r="246">
          <cell r="B246" t="str">
            <v>Product number</v>
          </cell>
          <cell r="D246" t="str">
            <v>Price USD</v>
          </cell>
          <cell r="M246" t="str">
            <v xml:space="preserve"> </v>
          </cell>
        </row>
        <row r="247">
          <cell r="B247" t="str">
            <v>NTM 203 08/CD</v>
          </cell>
          <cell r="C247" t="str">
            <v>PRA</v>
          </cell>
          <cell r="D247">
            <v>8380</v>
          </cell>
          <cell r="E247">
            <v>0.6826106627501376</v>
          </cell>
          <cell r="F247" t="str">
            <v>18 RAU1 L HC</v>
          </cell>
          <cell r="G247" t="str">
            <v>18 HC</v>
          </cell>
          <cell r="H247">
            <v>8380</v>
          </cell>
          <cell r="I247">
            <v>8380</v>
          </cell>
          <cell r="J247">
            <v>8380</v>
          </cell>
          <cell r="K247">
            <v>8375.2000000000007</v>
          </cell>
          <cell r="L247">
            <v>0</v>
          </cell>
          <cell r="M247">
            <v>62814</v>
          </cell>
          <cell r="N247">
            <v>17288.197200000002</v>
          </cell>
        </row>
        <row r="250">
          <cell r="B250" t="str">
            <v>Product number</v>
          </cell>
          <cell r="D250" t="str">
            <v>Price USD</v>
          </cell>
        </row>
        <row r="251">
          <cell r="B251" t="str">
            <v>NTM 203 09/CD</v>
          </cell>
          <cell r="C251" t="str">
            <v>PRA</v>
          </cell>
          <cell r="D251">
            <v>8040</v>
          </cell>
          <cell r="E251">
            <v>0.67509958668197478</v>
          </cell>
          <cell r="F251" t="str">
            <v>23 RAU1 L HC</v>
          </cell>
          <cell r="G251" t="str">
            <v>23 HC</v>
          </cell>
          <cell r="H251">
            <v>8040</v>
          </cell>
          <cell r="I251">
            <v>8040</v>
          </cell>
          <cell r="J251">
            <v>8040</v>
          </cell>
          <cell r="K251">
            <v>8038.8</v>
          </cell>
          <cell r="L251">
            <v>0</v>
          </cell>
          <cell r="M251">
            <v>60291</v>
          </cell>
          <cell r="N251">
            <v>16979.295600000001</v>
          </cell>
        </row>
        <row r="256">
          <cell r="C256" t="str">
            <v xml:space="preserve">PRA=Product ready to order          </v>
          </cell>
        </row>
        <row r="257">
          <cell r="C257" t="str">
            <v>PRT=Product ready to tender</v>
          </cell>
          <cell r="L257" t="str">
            <v>koppla mot något</v>
          </cell>
        </row>
        <row r="258">
          <cell r="B258" t="str">
            <v>Product number</v>
          </cell>
          <cell r="D258" t="str">
            <v>Price USD</v>
          </cell>
          <cell r="E258" t="str">
            <v>Gross margin</v>
          </cell>
          <cell r="K258" t="str">
            <v>Comments</v>
          </cell>
          <cell r="L258" t="str">
            <v>Discounts</v>
          </cell>
        </row>
        <row r="259">
          <cell r="B259" t="str">
            <v xml:space="preserve">NTM 203 023/CD </v>
          </cell>
          <cell r="C259" t="str">
            <v>PRT</v>
          </cell>
          <cell r="D259">
            <v>7820</v>
          </cell>
          <cell r="E259">
            <v>0.67163219358646475</v>
          </cell>
          <cell r="F259" t="str">
            <v>7 RAU1 N</v>
          </cell>
          <cell r="G259" t="str">
            <v>7 N</v>
          </cell>
          <cell r="H259">
            <v>7820</v>
          </cell>
          <cell r="I259">
            <v>7820</v>
          </cell>
          <cell r="J259">
            <v>7820</v>
          </cell>
          <cell r="K259">
            <v>7811.333333333333</v>
          </cell>
          <cell r="L259">
            <v>0</v>
          </cell>
          <cell r="M259">
            <v>58585</v>
          </cell>
          <cell r="N259">
            <v>16690.935600000001</v>
          </cell>
        </row>
        <row r="262">
          <cell r="B262" t="str">
            <v>Product number</v>
          </cell>
          <cell r="D262" t="str">
            <v>Price USD</v>
          </cell>
        </row>
        <row r="263">
          <cell r="B263" t="str">
            <v xml:space="preserve">NTM 203 024/CD </v>
          </cell>
          <cell r="C263" t="str">
            <v>PRT</v>
          </cell>
          <cell r="D263">
            <v>7820</v>
          </cell>
          <cell r="E263">
            <v>0.67163219358646475</v>
          </cell>
          <cell r="F263" t="str">
            <v>8 RAU1 N</v>
          </cell>
          <cell r="G263" t="str">
            <v>8 N</v>
          </cell>
          <cell r="H263">
            <v>7820</v>
          </cell>
          <cell r="I263">
            <v>7820</v>
          </cell>
          <cell r="J263">
            <v>7820</v>
          </cell>
          <cell r="K263">
            <v>7811.333333333333</v>
          </cell>
          <cell r="L263">
            <v>0</v>
          </cell>
          <cell r="M263">
            <v>58585</v>
          </cell>
          <cell r="N263">
            <v>16690.935600000001</v>
          </cell>
        </row>
        <row r="266">
          <cell r="B266" t="str">
            <v>Product number</v>
          </cell>
          <cell r="D266" t="str">
            <v>Price USD</v>
          </cell>
        </row>
        <row r="267">
          <cell r="B267" t="str">
            <v xml:space="preserve">NTM 203 025/CD </v>
          </cell>
          <cell r="C267" t="str">
            <v>PRT</v>
          </cell>
          <cell r="D267">
            <v>7350</v>
          </cell>
          <cell r="E267">
            <v>0.72837257980115122</v>
          </cell>
          <cell r="F267" t="str">
            <v>13 RAU2 N</v>
          </cell>
          <cell r="G267" t="str">
            <v>13 N</v>
          </cell>
          <cell r="H267">
            <v>7350</v>
          </cell>
          <cell r="I267">
            <v>7350</v>
          </cell>
          <cell r="J267">
            <v>7350</v>
          </cell>
          <cell r="K267">
            <v>7342.666666666667</v>
          </cell>
          <cell r="L267">
            <v>0</v>
          </cell>
          <cell r="M267">
            <v>55070</v>
          </cell>
          <cell r="N267">
            <v>12977</v>
          </cell>
        </row>
        <row r="270">
          <cell r="B270" t="str">
            <v>Product number</v>
          </cell>
          <cell r="D270" t="str">
            <v>Price USD</v>
          </cell>
        </row>
        <row r="271">
          <cell r="B271" t="str">
            <v xml:space="preserve">NTM 203 006/CD </v>
          </cell>
          <cell r="C271" t="str">
            <v>PRT</v>
          </cell>
          <cell r="D271">
            <v>7350</v>
          </cell>
          <cell r="E271">
            <v>0.79525144113029833</v>
          </cell>
          <cell r="F271" t="str">
            <v>15 RAU2 N</v>
          </cell>
          <cell r="G271" t="str">
            <v>15 N</v>
          </cell>
          <cell r="H271">
            <v>7350</v>
          </cell>
          <cell r="I271">
            <v>7350</v>
          </cell>
          <cell r="J271">
            <v>7350</v>
          </cell>
          <cell r="K271">
            <v>7342.666666666667</v>
          </cell>
          <cell r="L271">
            <v>0</v>
          </cell>
          <cell r="M271">
            <v>55070</v>
          </cell>
          <cell r="N271">
            <v>9781.8624000000018</v>
          </cell>
        </row>
        <row r="274">
          <cell r="B274" t="str">
            <v>Product number</v>
          </cell>
          <cell r="D274" t="str">
            <v>Price USD</v>
          </cell>
          <cell r="M274" t="str">
            <v xml:space="preserve"> </v>
          </cell>
        </row>
        <row r="275">
          <cell r="B275" t="str">
            <v xml:space="preserve">NTM 203 012/CD </v>
          </cell>
          <cell r="C275" t="str">
            <v>PRA</v>
          </cell>
          <cell r="D275">
            <v>7350</v>
          </cell>
          <cell r="E275">
            <v>0.63813297331240182</v>
          </cell>
          <cell r="F275" t="str">
            <v>18 RAU1 N</v>
          </cell>
          <cell r="G275" t="str">
            <v>18 N</v>
          </cell>
          <cell r="H275">
            <v>7350</v>
          </cell>
          <cell r="I275">
            <v>7350</v>
          </cell>
          <cell r="J275">
            <v>7350</v>
          </cell>
          <cell r="K275">
            <v>7342.666666666667</v>
          </cell>
          <cell r="L275">
            <v>0</v>
          </cell>
          <cell r="M275">
            <v>55070</v>
          </cell>
          <cell r="N275">
            <v>17288.197200000002</v>
          </cell>
        </row>
        <row r="278">
          <cell r="B278" t="str">
            <v>Product number</v>
          </cell>
          <cell r="D278" t="str">
            <v>Price USD</v>
          </cell>
        </row>
        <row r="279">
          <cell r="B279" t="str">
            <v xml:space="preserve">NTM 203 70/CD </v>
          </cell>
          <cell r="C279" t="str">
            <v>PRT</v>
          </cell>
          <cell r="D279">
            <v>6910</v>
          </cell>
          <cell r="E279">
            <v>0.62196826004675498</v>
          </cell>
          <cell r="F279" t="str">
            <v>23 RAU2 N</v>
          </cell>
          <cell r="G279" t="str">
            <v>23 N</v>
          </cell>
          <cell r="H279">
            <v>6910</v>
          </cell>
          <cell r="I279">
            <v>6910</v>
          </cell>
          <cell r="J279">
            <v>6910</v>
          </cell>
          <cell r="K279">
            <v>6902</v>
          </cell>
          <cell r="L279">
            <v>0</v>
          </cell>
          <cell r="M279">
            <v>51765</v>
          </cell>
          <cell r="N279">
            <v>16979.295600000001</v>
          </cell>
        </row>
        <row r="282">
          <cell r="B282" t="str">
            <v>Product number</v>
          </cell>
          <cell r="C282" t="str">
            <v xml:space="preserve"> </v>
          </cell>
          <cell r="D282" t="str">
            <v>Price USD</v>
          </cell>
        </row>
        <row r="283">
          <cell r="B283" t="str">
            <v xml:space="preserve">NTM 203 030/CD </v>
          </cell>
          <cell r="C283" t="str">
            <v>PRT</v>
          </cell>
          <cell r="D283">
            <v>6910</v>
          </cell>
          <cell r="E283">
            <v>0.69462317711232324</v>
          </cell>
          <cell r="F283" t="str">
            <v>26 RAU2 N</v>
          </cell>
          <cell r="G283" t="str">
            <v>26 N</v>
          </cell>
          <cell r="H283">
            <v>6910</v>
          </cell>
          <cell r="I283">
            <v>6910</v>
          </cell>
          <cell r="J283">
            <v>6910</v>
          </cell>
          <cell r="K283">
            <v>6902</v>
          </cell>
          <cell r="L283">
            <v>0</v>
          </cell>
          <cell r="M283">
            <v>51765</v>
          </cell>
          <cell r="N283">
            <v>13716</v>
          </cell>
        </row>
        <row r="286">
          <cell r="B286" t="str">
            <v>Product number</v>
          </cell>
          <cell r="C286" t="str">
            <v xml:space="preserve"> </v>
          </cell>
          <cell r="D286" t="str">
            <v>Price USD</v>
          </cell>
        </row>
        <row r="287">
          <cell r="B287" t="str">
            <v xml:space="preserve">NTM 203 66/CD </v>
          </cell>
          <cell r="C287" t="str">
            <v>PRT</v>
          </cell>
          <cell r="D287">
            <v>6910</v>
          </cell>
          <cell r="E287">
            <v>0.5813425359011466</v>
          </cell>
          <cell r="F287" t="str">
            <v>26 RAU2 N</v>
          </cell>
          <cell r="G287" t="str">
            <v>28 N</v>
          </cell>
          <cell r="H287">
            <v>6910</v>
          </cell>
          <cell r="I287">
            <v>6910</v>
          </cell>
          <cell r="J287">
            <v>6910</v>
          </cell>
          <cell r="K287">
            <v>6902</v>
          </cell>
          <cell r="L287">
            <v>0</v>
          </cell>
          <cell r="M287">
            <v>51765</v>
          </cell>
          <cell r="N287">
            <v>18804</v>
          </cell>
        </row>
        <row r="290">
          <cell r="B290" t="str">
            <v>Product number</v>
          </cell>
          <cell r="D290" t="str">
            <v>Price USD</v>
          </cell>
        </row>
        <row r="291">
          <cell r="B291" t="str">
            <v xml:space="preserve">NTM 203 026/CD </v>
          </cell>
          <cell r="C291" t="str">
            <v>PRT</v>
          </cell>
          <cell r="D291">
            <v>6910</v>
          </cell>
          <cell r="E291">
            <v>0.69462317711232324</v>
          </cell>
          <cell r="F291" t="str">
            <v>32 RAU2 N</v>
          </cell>
          <cell r="G291" t="str">
            <v>32 N</v>
          </cell>
          <cell r="H291">
            <v>6910</v>
          </cell>
          <cell r="I291">
            <v>6910</v>
          </cell>
          <cell r="J291">
            <v>6910</v>
          </cell>
          <cell r="K291">
            <v>6902</v>
          </cell>
          <cell r="L291">
            <v>0</v>
          </cell>
          <cell r="M291">
            <v>51765</v>
          </cell>
          <cell r="N291">
            <v>13716</v>
          </cell>
        </row>
        <row r="294">
          <cell r="B294" t="str">
            <v>Product number</v>
          </cell>
          <cell r="D294" t="str">
            <v>Price USD</v>
          </cell>
        </row>
        <row r="295">
          <cell r="B295" t="str">
            <v xml:space="preserve">NTM 203 68/CD </v>
          </cell>
          <cell r="C295" t="str">
            <v>PRT</v>
          </cell>
          <cell r="D295">
            <v>6910</v>
          </cell>
          <cell r="E295">
            <v>0.69462317711232324</v>
          </cell>
          <cell r="F295" t="str">
            <v>38 RAU2 N</v>
          </cell>
          <cell r="G295" t="str">
            <v>38 N</v>
          </cell>
          <cell r="H295">
            <v>6910</v>
          </cell>
          <cell r="I295">
            <v>6910</v>
          </cell>
          <cell r="J295">
            <v>6910</v>
          </cell>
          <cell r="K295">
            <v>6902</v>
          </cell>
          <cell r="L295">
            <v>0</v>
          </cell>
          <cell r="M295">
            <v>51765</v>
          </cell>
          <cell r="N295">
            <v>13716</v>
          </cell>
        </row>
        <row r="317">
          <cell r="C317" t="str">
            <v xml:space="preserve">PRA=Product ready to order          </v>
          </cell>
        </row>
        <row r="318">
          <cell r="C318" t="str">
            <v>PRT=Product ready to tender</v>
          </cell>
        </row>
        <row r="320">
          <cell r="B320" t="str">
            <v>Product number</v>
          </cell>
          <cell r="D320" t="str">
            <v>Price USD</v>
          </cell>
          <cell r="E320" t="str">
            <v>Gross margin</v>
          </cell>
          <cell r="K320" t="str">
            <v>Comments</v>
          </cell>
          <cell r="L320" t="str">
            <v>Discounts</v>
          </cell>
          <cell r="M320" t="str">
            <v>Price</v>
          </cell>
        </row>
        <row r="321">
          <cell r="B321" t="str">
            <v>UKY 210 60/SC15</v>
          </cell>
          <cell r="C321" t="str">
            <v>PRA</v>
          </cell>
          <cell r="D321">
            <v>620</v>
          </cell>
          <cell r="E321">
            <v>0.72051047146401981</v>
          </cell>
          <cell r="F321" t="str">
            <v>23 GHz 0,2 m Comp Ant.</v>
          </cell>
          <cell r="G321" t="str">
            <v>0,2 m</v>
          </cell>
          <cell r="H321">
            <v>620</v>
          </cell>
          <cell r="I321">
            <v>620</v>
          </cell>
          <cell r="J321">
            <v>620</v>
          </cell>
          <cell r="K321">
            <v>613.24031999999977</v>
          </cell>
          <cell r="L321">
            <v>0</v>
          </cell>
          <cell r="M321">
            <v>4599.3023999999987</v>
          </cell>
          <cell r="N321">
            <v>1126.3428000000001</v>
          </cell>
        </row>
        <row r="322">
          <cell r="B322" t="str">
            <v>UKY 210 68/SC15</v>
          </cell>
          <cell r="C322" t="str">
            <v>PRA</v>
          </cell>
          <cell r="D322">
            <v>620</v>
          </cell>
          <cell r="E322">
            <v>0.72051047146401981</v>
          </cell>
          <cell r="F322" t="str">
            <v>26 GHz 0,2 m Comp Ant.</v>
          </cell>
          <cell r="G322" t="str">
            <v>0,2 m</v>
          </cell>
          <cell r="H322">
            <v>620</v>
          </cell>
          <cell r="I322">
            <v>620</v>
          </cell>
          <cell r="J322">
            <v>620</v>
          </cell>
          <cell r="K322">
            <v>613.24031999999977</v>
          </cell>
          <cell r="L322">
            <v>0</v>
          </cell>
          <cell r="M322">
            <v>4599.3023999999987</v>
          </cell>
          <cell r="N322">
            <v>1126.3428000000001</v>
          </cell>
        </row>
        <row r="323">
          <cell r="B323" t="str">
            <v>UKY 210 69/SC15</v>
          </cell>
          <cell r="C323" t="str">
            <v>PRA</v>
          </cell>
          <cell r="D323">
            <v>620</v>
          </cell>
          <cell r="E323">
            <v>0.72051047146401981</v>
          </cell>
          <cell r="F323" t="str">
            <v>28 GHz 0,2 m Comp Ant.</v>
          </cell>
          <cell r="G323" t="str">
            <v>0,2 m</v>
          </cell>
          <cell r="H323">
            <v>620</v>
          </cell>
          <cell r="I323">
            <v>620</v>
          </cell>
          <cell r="J323">
            <v>620</v>
          </cell>
          <cell r="K323">
            <v>613.24031999999977</v>
          </cell>
          <cell r="L323">
            <v>0</v>
          </cell>
          <cell r="M323">
            <v>4599.3023999999987</v>
          </cell>
          <cell r="N323">
            <v>1126.3428000000001</v>
          </cell>
        </row>
        <row r="324">
          <cell r="B324" t="str">
            <v>UKY 210 63/SC15</v>
          </cell>
          <cell r="C324" t="str">
            <v>PRT</v>
          </cell>
          <cell r="D324">
            <v>620</v>
          </cell>
          <cell r="E324">
            <v>0.72051047146401981</v>
          </cell>
          <cell r="F324" t="str">
            <v>32 GHz 0,2 m Comp Ant.</v>
          </cell>
          <cell r="G324" t="str">
            <v>0,2 m</v>
          </cell>
          <cell r="H324">
            <v>620</v>
          </cell>
          <cell r="I324">
            <v>620</v>
          </cell>
          <cell r="J324">
            <v>620</v>
          </cell>
          <cell r="K324">
            <v>613.24031999999977</v>
          </cell>
          <cell r="L324">
            <v>0</v>
          </cell>
          <cell r="M324">
            <v>4599.3023999999987</v>
          </cell>
          <cell r="N324">
            <v>1126.3428000000001</v>
          </cell>
        </row>
        <row r="325">
          <cell r="B325" t="str">
            <v>UKY 210 61/SC15</v>
          </cell>
          <cell r="C325" t="str">
            <v>PRA</v>
          </cell>
          <cell r="D325">
            <v>620</v>
          </cell>
          <cell r="E325">
            <v>0.72051047146401981</v>
          </cell>
          <cell r="F325" t="str">
            <v>38 GHz 0,2 m Comp Ant.</v>
          </cell>
          <cell r="G325" t="str">
            <v>0,2 m</v>
          </cell>
          <cell r="H325">
            <v>620</v>
          </cell>
          <cell r="I325">
            <v>620</v>
          </cell>
          <cell r="J325">
            <v>620</v>
          </cell>
          <cell r="K325">
            <v>613.24031999999977</v>
          </cell>
          <cell r="L325">
            <v>0</v>
          </cell>
          <cell r="M325">
            <v>4599.3023999999987</v>
          </cell>
          <cell r="N325">
            <v>1126.3428000000001</v>
          </cell>
        </row>
        <row r="330">
          <cell r="B330" t="str">
            <v>Product number</v>
          </cell>
          <cell r="D330" t="str">
            <v>Price USD</v>
          </cell>
        </row>
        <row r="331">
          <cell r="B331" t="str">
            <v>UKY 210 71/SC11</v>
          </cell>
          <cell r="C331" t="str">
            <v>PRA</v>
          </cell>
          <cell r="D331">
            <v>720</v>
          </cell>
          <cell r="E331">
            <v>0.71664307692307683</v>
          </cell>
          <cell r="F331" t="str">
            <v>15 GHz 0,3 m Comp Ant.</v>
          </cell>
          <cell r="G331" t="str">
            <v>0,3 m</v>
          </cell>
          <cell r="H331">
            <v>720</v>
          </cell>
          <cell r="I331">
            <v>720</v>
          </cell>
          <cell r="J331">
            <v>720</v>
          </cell>
          <cell r="K331">
            <v>719.73333333333335</v>
          </cell>
          <cell r="L331">
            <v>0</v>
          </cell>
          <cell r="M331">
            <v>5398</v>
          </cell>
          <cell r="N331">
            <v>1326.1104000000003</v>
          </cell>
        </row>
        <row r="332">
          <cell r="B332" t="str">
            <v>UKY 210 72/SC11</v>
          </cell>
          <cell r="C332" t="str">
            <v>PRA</v>
          </cell>
          <cell r="D332">
            <v>720</v>
          </cell>
          <cell r="E332">
            <v>0.71664307692307683</v>
          </cell>
          <cell r="F332" t="str">
            <v>18 GHz 0,3 m Comp Ant.</v>
          </cell>
          <cell r="G332" t="str">
            <v>0,3 m</v>
          </cell>
          <cell r="H332">
            <v>720</v>
          </cell>
          <cell r="I332">
            <v>720</v>
          </cell>
          <cell r="J332">
            <v>720</v>
          </cell>
          <cell r="K332">
            <v>719.73333333333335</v>
          </cell>
          <cell r="L332">
            <v>0</v>
          </cell>
          <cell r="M332">
            <v>5398</v>
          </cell>
          <cell r="N332">
            <v>1326.1104000000003</v>
          </cell>
        </row>
        <row r="333">
          <cell r="B333" t="str">
            <v>UKY 210 73/SC11</v>
          </cell>
          <cell r="C333" t="str">
            <v>PRA</v>
          </cell>
          <cell r="D333">
            <v>720</v>
          </cell>
          <cell r="E333">
            <v>0.71664307692307683</v>
          </cell>
          <cell r="F333" t="str">
            <v>23 GHz 0,3 m Comp Ant.</v>
          </cell>
          <cell r="G333" t="str">
            <v>0,3 m</v>
          </cell>
          <cell r="H333">
            <v>720</v>
          </cell>
          <cell r="I333">
            <v>720</v>
          </cell>
          <cell r="J333">
            <v>720</v>
          </cell>
          <cell r="K333">
            <v>719.73333333333335</v>
          </cell>
          <cell r="L333">
            <v>0</v>
          </cell>
          <cell r="M333">
            <v>5398</v>
          </cell>
          <cell r="N333">
            <v>1326.1104000000003</v>
          </cell>
        </row>
        <row r="334">
          <cell r="B334" t="str">
            <v>UKY 210 74/SC11</v>
          </cell>
          <cell r="C334" t="str">
            <v>PRA</v>
          </cell>
          <cell r="D334">
            <v>720</v>
          </cell>
          <cell r="E334">
            <v>0.71664307692307683</v>
          </cell>
          <cell r="F334" t="str">
            <v>26 GHz 0,3 m Comp Ant.</v>
          </cell>
          <cell r="G334" t="str">
            <v>0,3 m</v>
          </cell>
          <cell r="H334">
            <v>720</v>
          </cell>
          <cell r="I334">
            <v>720</v>
          </cell>
          <cell r="J334">
            <v>720</v>
          </cell>
          <cell r="K334">
            <v>719.73333333333335</v>
          </cell>
          <cell r="L334">
            <v>0</v>
          </cell>
          <cell r="M334">
            <v>5398</v>
          </cell>
          <cell r="N334">
            <v>1326.1104000000003</v>
          </cell>
        </row>
        <row r="335">
          <cell r="B335" t="str">
            <v>UKY 210 75/SC11</v>
          </cell>
          <cell r="C335" t="str">
            <v>PRA</v>
          </cell>
          <cell r="D335">
            <v>720</v>
          </cell>
          <cell r="E335">
            <v>0.71664307692307683</v>
          </cell>
          <cell r="F335" t="str">
            <v>38 GHz 0,3 m Comp Ant.</v>
          </cell>
          <cell r="G335" t="str">
            <v>0,3 m</v>
          </cell>
          <cell r="H335">
            <v>720</v>
          </cell>
          <cell r="I335">
            <v>720</v>
          </cell>
          <cell r="J335">
            <v>720</v>
          </cell>
          <cell r="K335">
            <v>719.73333333333335</v>
          </cell>
          <cell r="L335">
            <v>0</v>
          </cell>
          <cell r="M335">
            <v>5398</v>
          </cell>
          <cell r="N335">
            <v>1326.1104000000003</v>
          </cell>
        </row>
        <row r="340">
          <cell r="B340" t="str">
            <v>Product number</v>
          </cell>
          <cell r="D340" t="str">
            <v>Price USD</v>
          </cell>
        </row>
        <row r="341">
          <cell r="B341" t="str">
            <v>UKY 210 71/SC15</v>
          </cell>
          <cell r="C341" t="str">
            <v>PRA</v>
          </cell>
          <cell r="D341">
            <v>720</v>
          </cell>
          <cell r="E341">
            <v>0.75944846153846146</v>
          </cell>
          <cell r="F341" t="str">
            <v>15 GHz 0,3 m Comp Ant.</v>
          </cell>
          <cell r="G341" t="str">
            <v>0,3 m</v>
          </cell>
          <cell r="H341">
            <v>720</v>
          </cell>
          <cell r="I341">
            <v>720</v>
          </cell>
          <cell r="J341">
            <v>720</v>
          </cell>
          <cell r="K341">
            <v>719.80800000000011</v>
          </cell>
          <cell r="L341">
            <v>0</v>
          </cell>
          <cell r="M341">
            <v>5398.56</v>
          </cell>
          <cell r="N341">
            <v>1125.7812000000001</v>
          </cell>
        </row>
        <row r="342">
          <cell r="B342" t="str">
            <v>UKY 210 73/SC15</v>
          </cell>
          <cell r="C342" t="str">
            <v>PRA</v>
          </cell>
          <cell r="D342">
            <v>720</v>
          </cell>
          <cell r="E342">
            <v>0.75944846153846146</v>
          </cell>
          <cell r="F342" t="str">
            <v>23 GHz 0,3 m Comp Ant.</v>
          </cell>
          <cell r="G342" t="str">
            <v>0,3 m</v>
          </cell>
          <cell r="H342">
            <v>720</v>
          </cell>
          <cell r="I342">
            <v>720</v>
          </cell>
          <cell r="J342">
            <v>720</v>
          </cell>
          <cell r="K342">
            <v>719.80800000000011</v>
          </cell>
          <cell r="L342">
            <v>0</v>
          </cell>
          <cell r="M342">
            <v>5398.56</v>
          </cell>
          <cell r="N342">
            <v>1125.7812000000001</v>
          </cell>
        </row>
        <row r="343">
          <cell r="B343" t="str">
            <v>UKY 210 74/SC15</v>
          </cell>
          <cell r="C343" t="str">
            <v>PRA</v>
          </cell>
          <cell r="D343">
            <v>720</v>
          </cell>
          <cell r="E343">
            <v>0.75616230769230763</v>
          </cell>
          <cell r="F343" t="str">
            <v>26 GHz 0,3 m Comp Ant.</v>
          </cell>
          <cell r="G343" t="str">
            <v>0,3 m</v>
          </cell>
          <cell r="H343">
            <v>720</v>
          </cell>
          <cell r="I343">
            <v>720</v>
          </cell>
          <cell r="J343">
            <v>720</v>
          </cell>
          <cell r="K343">
            <v>719.73333333333335</v>
          </cell>
          <cell r="L343">
            <v>0</v>
          </cell>
          <cell r="M343">
            <v>5398</v>
          </cell>
          <cell r="N343">
            <v>1141.1604000000002</v>
          </cell>
        </row>
        <row r="344">
          <cell r="B344" t="str">
            <v>UKY 210 57/SC15</v>
          </cell>
          <cell r="C344" t="str">
            <v>PRA</v>
          </cell>
          <cell r="D344">
            <v>720</v>
          </cell>
          <cell r="E344">
            <v>0.75944846153846146</v>
          </cell>
          <cell r="F344" t="str">
            <v>28 GHz 0,3 m Comp Ant.</v>
          </cell>
          <cell r="G344" t="str">
            <v>0,3 m</v>
          </cell>
          <cell r="H344">
            <v>720</v>
          </cell>
          <cell r="I344">
            <v>720</v>
          </cell>
          <cell r="J344">
            <v>720</v>
          </cell>
          <cell r="K344">
            <v>719.80800000000011</v>
          </cell>
          <cell r="L344">
            <v>0</v>
          </cell>
          <cell r="M344">
            <v>5398.56</v>
          </cell>
          <cell r="N344">
            <v>1125.7812000000001</v>
          </cell>
        </row>
        <row r="345">
          <cell r="B345" t="str">
            <v>UKY 210 58/SC15</v>
          </cell>
          <cell r="C345" t="str">
            <v>PRT</v>
          </cell>
          <cell r="D345">
            <v>720</v>
          </cell>
          <cell r="E345">
            <v>0.75944846153846146</v>
          </cell>
          <cell r="F345" t="str">
            <v>32 GHz 0,3 m Comp Ant.</v>
          </cell>
          <cell r="G345" t="str">
            <v>0,3 m</v>
          </cell>
          <cell r="H345">
            <v>720</v>
          </cell>
          <cell r="I345">
            <v>720</v>
          </cell>
          <cell r="J345">
            <v>720</v>
          </cell>
          <cell r="K345">
            <v>719.73333333333335</v>
          </cell>
          <cell r="L345">
            <v>0</v>
          </cell>
          <cell r="M345">
            <v>5398</v>
          </cell>
          <cell r="N345">
            <v>1125.7812000000001</v>
          </cell>
        </row>
        <row r="346">
          <cell r="B346" t="str">
            <v>UKY 210 75/SC15</v>
          </cell>
          <cell r="C346" t="str">
            <v>PRA</v>
          </cell>
          <cell r="D346">
            <v>720</v>
          </cell>
          <cell r="E346">
            <v>0.75944846153846146</v>
          </cell>
          <cell r="F346" t="str">
            <v>38 GHz 0,3 m Comp Ant.</v>
          </cell>
          <cell r="G346" t="str">
            <v>0,3 m</v>
          </cell>
          <cell r="H346">
            <v>720</v>
          </cell>
          <cell r="I346">
            <v>720</v>
          </cell>
          <cell r="J346">
            <v>720</v>
          </cell>
          <cell r="K346">
            <v>719.73333333333335</v>
          </cell>
          <cell r="L346">
            <v>0</v>
          </cell>
          <cell r="M346">
            <v>5398</v>
          </cell>
          <cell r="N346">
            <v>1125.7812000000001</v>
          </cell>
        </row>
        <row r="352">
          <cell r="B352" t="str">
            <v>Product number</v>
          </cell>
          <cell r="D352" t="str">
            <v>Price USD</v>
          </cell>
        </row>
        <row r="353">
          <cell r="B353" t="str">
            <v>UKY 210 71/DC12D</v>
          </cell>
          <cell r="C353" t="str">
            <v>PRA</v>
          </cell>
          <cell r="D353">
            <v>1080</v>
          </cell>
          <cell r="E353">
            <v>0.6177276923076922</v>
          </cell>
          <cell r="F353" t="str">
            <v>15 GHz 0,3 m Comp Ant.</v>
          </cell>
          <cell r="G353" t="str">
            <v>0,3 m</v>
          </cell>
          <cell r="H353">
            <v>1080</v>
          </cell>
          <cell r="I353">
            <v>1080</v>
          </cell>
          <cell r="J353">
            <v>1080</v>
          </cell>
          <cell r="K353">
            <v>1080</v>
          </cell>
          <cell r="L353">
            <v>0</v>
          </cell>
          <cell r="M353">
            <v>8100</v>
          </cell>
          <cell r="N353">
            <v>2683.5516000000002</v>
          </cell>
        </row>
        <row r="354">
          <cell r="B354" t="str">
            <v>UKY 210 72/DC12D</v>
          </cell>
          <cell r="C354" t="str">
            <v>PRA</v>
          </cell>
          <cell r="D354">
            <v>1080</v>
          </cell>
          <cell r="E354">
            <v>0.6177276923076922</v>
          </cell>
          <cell r="F354" t="str">
            <v>18 GHz 0,3 m Comp Ant.</v>
          </cell>
          <cell r="G354" t="str">
            <v>0,3 m</v>
          </cell>
          <cell r="H354">
            <v>1080</v>
          </cell>
          <cell r="I354">
            <v>1080</v>
          </cell>
          <cell r="J354">
            <v>1080</v>
          </cell>
          <cell r="K354">
            <v>1080</v>
          </cell>
          <cell r="L354">
            <v>0</v>
          </cell>
          <cell r="M354">
            <v>8100</v>
          </cell>
          <cell r="N354">
            <v>2683.5516000000002</v>
          </cell>
        </row>
        <row r="355">
          <cell r="B355" t="str">
            <v>UKY 210 73/DC12D</v>
          </cell>
          <cell r="C355" t="str">
            <v>PRA</v>
          </cell>
          <cell r="D355">
            <v>1080</v>
          </cell>
          <cell r="E355">
            <v>0.6177276923076922</v>
          </cell>
          <cell r="F355" t="str">
            <v>23 GHz 0,3 m Comp Ant.</v>
          </cell>
          <cell r="G355" t="str">
            <v>0,3 m</v>
          </cell>
          <cell r="H355">
            <v>1080</v>
          </cell>
          <cell r="I355">
            <v>1080</v>
          </cell>
          <cell r="J355">
            <v>1080</v>
          </cell>
          <cell r="K355">
            <v>1080</v>
          </cell>
          <cell r="L355">
            <v>0</v>
          </cell>
          <cell r="M355">
            <v>8100</v>
          </cell>
          <cell r="N355">
            <v>2683.5516000000002</v>
          </cell>
        </row>
        <row r="356">
          <cell r="B356" t="str">
            <v>UKY 210 74/DC12D</v>
          </cell>
          <cell r="C356" t="str">
            <v>PRA</v>
          </cell>
          <cell r="D356">
            <v>1080</v>
          </cell>
          <cell r="E356">
            <v>0.6177276923076922</v>
          </cell>
          <cell r="F356" t="str">
            <v>26 GHz 0,3 m Comp Ant.</v>
          </cell>
          <cell r="G356" t="str">
            <v>0,3 m</v>
          </cell>
          <cell r="H356">
            <v>1080</v>
          </cell>
          <cell r="I356">
            <v>1080</v>
          </cell>
          <cell r="J356">
            <v>1080</v>
          </cell>
          <cell r="K356">
            <v>1080</v>
          </cell>
          <cell r="L356">
            <v>0</v>
          </cell>
          <cell r="M356">
            <v>8100</v>
          </cell>
          <cell r="N356">
            <v>2683.5516000000002</v>
          </cell>
        </row>
        <row r="357">
          <cell r="B357" t="str">
            <v>UKY 210 57/DC12D</v>
          </cell>
          <cell r="C357" t="str">
            <v>PRA</v>
          </cell>
          <cell r="D357">
            <v>1080</v>
          </cell>
          <cell r="E357">
            <v>0.6177276923076922</v>
          </cell>
          <cell r="F357" t="str">
            <v>28 GHz 0,3 m Comp Ant.</v>
          </cell>
          <cell r="G357" t="str">
            <v>0,3 m</v>
          </cell>
          <cell r="H357">
            <v>1080</v>
          </cell>
          <cell r="I357">
            <v>1080</v>
          </cell>
          <cell r="J357">
            <v>1080</v>
          </cell>
          <cell r="K357">
            <v>1080</v>
          </cell>
          <cell r="L357">
            <v>0</v>
          </cell>
          <cell r="M357">
            <v>8100</v>
          </cell>
          <cell r="N357">
            <v>2683.5516000000002</v>
          </cell>
        </row>
        <row r="358">
          <cell r="B358" t="str">
            <v>UKY 210 58/DC12D</v>
          </cell>
          <cell r="C358" t="str">
            <v>PRT</v>
          </cell>
          <cell r="D358">
            <v>1080</v>
          </cell>
          <cell r="E358">
            <v>0.6177276923076922</v>
          </cell>
          <cell r="F358" t="str">
            <v>32 GHz 0,3 m Comp Ant.</v>
          </cell>
          <cell r="G358" t="str">
            <v>0,3 m</v>
          </cell>
          <cell r="H358">
            <v>1080</v>
          </cell>
          <cell r="I358">
            <v>1080</v>
          </cell>
          <cell r="J358">
            <v>1080</v>
          </cell>
          <cell r="K358">
            <v>1080</v>
          </cell>
          <cell r="L358">
            <v>0</v>
          </cell>
          <cell r="M358">
            <v>8100</v>
          </cell>
          <cell r="N358">
            <v>2683.5516000000002</v>
          </cell>
        </row>
        <row r="359">
          <cell r="B359" t="str">
            <v>UKY 210 75/DC12D</v>
          </cell>
          <cell r="C359" t="str">
            <v>PRA</v>
          </cell>
          <cell r="D359">
            <v>1080</v>
          </cell>
          <cell r="E359">
            <v>0.6177276923076922</v>
          </cell>
          <cell r="F359" t="str">
            <v>38 GHz 0,3 m Comp Ant.</v>
          </cell>
          <cell r="G359" t="str">
            <v>0,3 m</v>
          </cell>
          <cell r="H359">
            <v>1080</v>
          </cell>
          <cell r="I359">
            <v>1080</v>
          </cell>
          <cell r="J359">
            <v>1080</v>
          </cell>
          <cell r="K359">
            <v>1080</v>
          </cell>
          <cell r="L359">
            <v>0</v>
          </cell>
          <cell r="M359">
            <v>8100</v>
          </cell>
          <cell r="N359">
            <v>2683.5516000000002</v>
          </cell>
        </row>
        <row r="372">
          <cell r="B372" t="str">
            <v>Product number</v>
          </cell>
          <cell r="D372" t="str">
            <v>Price USD</v>
          </cell>
          <cell r="E372" t="str">
            <v>Gross margin</v>
          </cell>
          <cell r="K372" t="str">
            <v>Comments</v>
          </cell>
          <cell r="L372" t="str">
            <v>Discounts</v>
          </cell>
          <cell r="M372" t="str">
            <v>Price</v>
          </cell>
        </row>
        <row r="373">
          <cell r="B373" t="str">
            <v>UKY 210 95/SC11D</v>
          </cell>
          <cell r="C373" t="str">
            <v>PRA</v>
          </cell>
          <cell r="D373">
            <v>1670</v>
          </cell>
          <cell r="E373">
            <v>0.78966017503454633</v>
          </cell>
          <cell r="F373" t="str">
            <v>7/8 Ghz 0,6 m Comp Ant.</v>
          </cell>
          <cell r="G373" t="str">
            <v>0,6 m</v>
          </cell>
          <cell r="H373">
            <v>1670</v>
          </cell>
          <cell r="I373">
            <v>1670</v>
          </cell>
          <cell r="J373">
            <v>1670</v>
          </cell>
          <cell r="K373">
            <v>1666.5333333333333</v>
          </cell>
          <cell r="L373">
            <v>0</v>
          </cell>
          <cell r="M373">
            <v>12499</v>
          </cell>
          <cell r="N373">
            <v>2283.2388000000001</v>
          </cell>
        </row>
        <row r="374">
          <cell r="B374" t="str">
            <v>UKY 210 76/SC11</v>
          </cell>
          <cell r="C374" t="str">
            <v>PRA</v>
          </cell>
          <cell r="D374">
            <v>980</v>
          </cell>
          <cell r="E374">
            <v>0.76435824175824163</v>
          </cell>
          <cell r="F374" t="str">
            <v>15 GHz 0,6 m Comp Ant.</v>
          </cell>
          <cell r="G374" t="str">
            <v>0,6 m</v>
          </cell>
          <cell r="H374">
            <v>980</v>
          </cell>
          <cell r="I374">
            <v>980</v>
          </cell>
          <cell r="J374">
            <v>980</v>
          </cell>
          <cell r="K374">
            <v>973.2</v>
          </cell>
          <cell r="L374">
            <v>0</v>
          </cell>
          <cell r="M374">
            <v>7299</v>
          </cell>
          <cell r="N374">
            <v>1501.038</v>
          </cell>
        </row>
        <row r="375">
          <cell r="B375" t="str">
            <v>UKY 210 77/SC11</v>
          </cell>
          <cell r="C375" t="str">
            <v>PRA</v>
          </cell>
          <cell r="D375">
            <v>980</v>
          </cell>
          <cell r="E375">
            <v>0.76435824175824163</v>
          </cell>
          <cell r="F375" t="str">
            <v>18 GHz 0,6 m Comp Ant.</v>
          </cell>
          <cell r="G375" t="str">
            <v>0,6 m</v>
          </cell>
          <cell r="H375">
            <v>980</v>
          </cell>
          <cell r="I375">
            <v>980</v>
          </cell>
          <cell r="J375">
            <v>980</v>
          </cell>
          <cell r="K375">
            <v>973.2</v>
          </cell>
          <cell r="L375">
            <v>0</v>
          </cell>
          <cell r="M375">
            <v>7299</v>
          </cell>
          <cell r="N375">
            <v>1501.038</v>
          </cell>
        </row>
        <row r="376">
          <cell r="B376" t="str">
            <v>UKY 210 78/SC11</v>
          </cell>
          <cell r="C376" t="str">
            <v>PRA</v>
          </cell>
          <cell r="D376">
            <v>980</v>
          </cell>
          <cell r="E376">
            <v>0.76435824175824163</v>
          </cell>
          <cell r="F376" t="str">
            <v>23 GHz 0,6 m Comp Ant.</v>
          </cell>
          <cell r="G376" t="str">
            <v>0,6 m</v>
          </cell>
          <cell r="H376">
            <v>980</v>
          </cell>
          <cell r="I376">
            <v>980</v>
          </cell>
          <cell r="J376">
            <v>980</v>
          </cell>
          <cell r="K376">
            <v>973.2</v>
          </cell>
          <cell r="L376">
            <v>0</v>
          </cell>
          <cell r="M376">
            <v>7299</v>
          </cell>
          <cell r="N376">
            <v>1501.038</v>
          </cell>
        </row>
        <row r="377">
          <cell r="B377" t="str">
            <v>UKY 210 79/SC11</v>
          </cell>
          <cell r="C377" t="str">
            <v>PRA</v>
          </cell>
          <cell r="D377">
            <v>980</v>
          </cell>
          <cell r="E377">
            <v>0.76435824175824163</v>
          </cell>
          <cell r="F377" t="str">
            <v>26 GHz 0,6 m Comp Ant.</v>
          </cell>
          <cell r="G377" t="str">
            <v>0,6 m</v>
          </cell>
          <cell r="H377">
            <v>980</v>
          </cell>
          <cell r="I377">
            <v>980</v>
          </cell>
          <cell r="J377">
            <v>980</v>
          </cell>
          <cell r="K377">
            <v>973.2</v>
          </cell>
          <cell r="L377">
            <v>0</v>
          </cell>
          <cell r="M377">
            <v>7299</v>
          </cell>
          <cell r="N377">
            <v>1501.038</v>
          </cell>
        </row>
        <row r="378">
          <cell r="B378" t="str">
            <v>UKY 210 80/SC11</v>
          </cell>
          <cell r="C378" t="str">
            <v>PRA</v>
          </cell>
          <cell r="D378">
            <v>980</v>
          </cell>
          <cell r="E378">
            <v>0.76435824175824163</v>
          </cell>
          <cell r="F378" t="str">
            <v>38 GHz 0,6 m Comp Ant.</v>
          </cell>
          <cell r="G378" t="str">
            <v>0,6 m</v>
          </cell>
          <cell r="H378">
            <v>980</v>
          </cell>
          <cell r="I378">
            <v>980</v>
          </cell>
          <cell r="J378">
            <v>980</v>
          </cell>
          <cell r="K378">
            <v>973.2</v>
          </cell>
          <cell r="L378">
            <v>0</v>
          </cell>
          <cell r="M378">
            <v>7299</v>
          </cell>
          <cell r="N378">
            <v>1501.038</v>
          </cell>
        </row>
        <row r="383">
          <cell r="B383" t="str">
            <v>Product number</v>
          </cell>
          <cell r="D383" t="str">
            <v>Price USD</v>
          </cell>
        </row>
        <row r="384">
          <cell r="B384" t="str">
            <v>UKY 210 89/SC15</v>
          </cell>
          <cell r="C384" t="str">
            <v>PRA</v>
          </cell>
          <cell r="D384">
            <v>980</v>
          </cell>
          <cell r="E384">
            <v>0.77091284144426997</v>
          </cell>
          <cell r="F384" t="str">
            <v>13 GHz 0,6 m Comp Ant.</v>
          </cell>
          <cell r="G384" t="str">
            <v>0,6 m</v>
          </cell>
          <cell r="H384">
            <v>980</v>
          </cell>
          <cell r="I384">
            <v>980</v>
          </cell>
          <cell r="J384">
            <v>980</v>
          </cell>
          <cell r="K384">
            <v>973.2</v>
          </cell>
          <cell r="L384">
            <v>0</v>
          </cell>
          <cell r="M384">
            <v>7299</v>
          </cell>
          <cell r="N384">
            <v>1459.2852000000003</v>
          </cell>
        </row>
        <row r="385">
          <cell r="B385" t="str">
            <v>UKY 210 76/SC15</v>
          </cell>
          <cell r="C385" t="str">
            <v>PRA</v>
          </cell>
          <cell r="D385">
            <v>980</v>
          </cell>
          <cell r="E385">
            <v>0.77091284144426997</v>
          </cell>
          <cell r="F385" t="str">
            <v>15 GHz 0,6 m Comp Ant.</v>
          </cell>
          <cell r="G385" t="str">
            <v>0,6 m</v>
          </cell>
          <cell r="H385">
            <v>980</v>
          </cell>
          <cell r="I385">
            <v>980</v>
          </cell>
          <cell r="J385">
            <v>980</v>
          </cell>
          <cell r="K385">
            <v>973.2</v>
          </cell>
          <cell r="L385">
            <v>0</v>
          </cell>
          <cell r="M385">
            <v>7299</v>
          </cell>
          <cell r="N385">
            <v>1459.2852000000003</v>
          </cell>
        </row>
        <row r="386">
          <cell r="B386" t="str">
            <v>UKY 210 78/SC15</v>
          </cell>
          <cell r="C386" t="str">
            <v>PRA</v>
          </cell>
          <cell r="D386">
            <v>980</v>
          </cell>
          <cell r="E386">
            <v>0.77091284144426997</v>
          </cell>
          <cell r="F386" t="str">
            <v>23 GHz 0,6 m Comp Ant.</v>
          </cell>
          <cell r="G386" t="str">
            <v>0,6 m</v>
          </cell>
          <cell r="H386">
            <v>980</v>
          </cell>
          <cell r="I386">
            <v>980</v>
          </cell>
          <cell r="J386">
            <v>980</v>
          </cell>
          <cell r="K386">
            <v>973.1733333333334</v>
          </cell>
          <cell r="L386">
            <v>0</v>
          </cell>
          <cell r="M386">
            <v>7298.8</v>
          </cell>
          <cell r="N386">
            <v>1459.2852000000003</v>
          </cell>
        </row>
        <row r="387">
          <cell r="B387" t="str">
            <v>UKY 210 79/SC15</v>
          </cell>
          <cell r="C387" t="str">
            <v>PRA</v>
          </cell>
          <cell r="D387">
            <v>980</v>
          </cell>
          <cell r="E387">
            <v>0.7618778021978021</v>
          </cell>
          <cell r="F387" t="str">
            <v>26 GHz 0,6 m Comp Ant.</v>
          </cell>
          <cell r="G387" t="str">
            <v>0,6 m</v>
          </cell>
          <cell r="H387">
            <v>980</v>
          </cell>
          <cell r="I387">
            <v>980</v>
          </cell>
          <cell r="J387">
            <v>980</v>
          </cell>
          <cell r="K387">
            <v>973.2</v>
          </cell>
          <cell r="L387">
            <v>0</v>
          </cell>
          <cell r="M387">
            <v>7299</v>
          </cell>
          <cell r="N387">
            <v>1516.8384000000001</v>
          </cell>
        </row>
        <row r="388">
          <cell r="B388" t="str">
            <v>UKY 210 93/SC15</v>
          </cell>
          <cell r="C388" t="str">
            <v>PRA</v>
          </cell>
          <cell r="D388">
            <v>980</v>
          </cell>
          <cell r="E388">
            <v>0.77091284144426997</v>
          </cell>
          <cell r="F388" t="str">
            <v>28 GHz 0,6 m Comp Ant.</v>
          </cell>
          <cell r="G388" t="str">
            <v>0,6 m</v>
          </cell>
          <cell r="H388">
            <v>980</v>
          </cell>
          <cell r="I388">
            <v>980</v>
          </cell>
          <cell r="J388">
            <v>980</v>
          </cell>
          <cell r="K388">
            <v>973.1733333333334</v>
          </cell>
          <cell r="L388">
            <v>0</v>
          </cell>
          <cell r="M388">
            <v>7298.8</v>
          </cell>
          <cell r="N388">
            <v>1459.2852000000003</v>
          </cell>
        </row>
        <row r="389">
          <cell r="B389" t="str">
            <v>UKY 210 59/SC15</v>
          </cell>
          <cell r="C389" t="str">
            <v>PRT</v>
          </cell>
          <cell r="D389">
            <v>980</v>
          </cell>
          <cell r="E389">
            <v>0.77091284144426997</v>
          </cell>
          <cell r="F389" t="str">
            <v>32 GHz 0,6 m Comp Ant.</v>
          </cell>
          <cell r="G389" t="str">
            <v>0,6 m</v>
          </cell>
          <cell r="H389">
            <v>980</v>
          </cell>
          <cell r="I389">
            <v>980</v>
          </cell>
          <cell r="J389">
            <v>980</v>
          </cell>
          <cell r="K389">
            <v>973.1733333333334</v>
          </cell>
          <cell r="L389">
            <v>0</v>
          </cell>
          <cell r="M389">
            <v>7298.8</v>
          </cell>
          <cell r="N389">
            <v>1459.2852000000003</v>
          </cell>
        </row>
        <row r="390">
          <cell r="B390" t="str">
            <v>UKY 210 80/SC15</v>
          </cell>
          <cell r="C390" t="str">
            <v>PRA</v>
          </cell>
          <cell r="D390">
            <v>980</v>
          </cell>
          <cell r="E390">
            <v>0.77091284144426997</v>
          </cell>
          <cell r="F390" t="str">
            <v>38 GHz 0,6 m Comp Ant.</v>
          </cell>
          <cell r="G390" t="str">
            <v>0,6 m</v>
          </cell>
          <cell r="H390">
            <v>980</v>
          </cell>
          <cell r="I390">
            <v>980</v>
          </cell>
          <cell r="J390">
            <v>980</v>
          </cell>
          <cell r="K390">
            <v>973.1733333333334</v>
          </cell>
          <cell r="L390">
            <v>0</v>
          </cell>
          <cell r="M390">
            <v>7298.8</v>
          </cell>
          <cell r="N390">
            <v>1459.2852000000003</v>
          </cell>
        </row>
        <row r="396">
          <cell r="B396" t="str">
            <v>Product number</v>
          </cell>
          <cell r="D396" t="str">
            <v>Price USD</v>
          </cell>
        </row>
        <row r="397">
          <cell r="B397" t="str">
            <v>UKY 210 95/DC12D</v>
          </cell>
          <cell r="C397" t="str">
            <v>PRA</v>
          </cell>
          <cell r="D397">
            <v>1940</v>
          </cell>
          <cell r="E397">
            <v>0.70488593180015857</v>
          </cell>
          <cell r="F397" t="str">
            <v>7/8 Ghz 0,6 m Comp Ant.</v>
          </cell>
          <cell r="G397" t="str">
            <v>0,6 m</v>
          </cell>
          <cell r="H397">
            <v>1940</v>
          </cell>
          <cell r="I397">
            <v>1940</v>
          </cell>
          <cell r="J397">
            <v>1940</v>
          </cell>
          <cell r="K397">
            <v>1933.3333333333333</v>
          </cell>
          <cell r="L397">
            <v>0</v>
          </cell>
          <cell r="M397">
            <v>14500</v>
          </cell>
          <cell r="N397">
            <v>3721.3884000000003</v>
          </cell>
        </row>
        <row r="398">
          <cell r="B398" t="str">
            <v>UKY 210 89/DC12D</v>
          </cell>
          <cell r="C398" t="str">
            <v>PRA</v>
          </cell>
          <cell r="D398">
            <v>1790</v>
          </cell>
          <cell r="E398">
            <v>0.68015570262140101</v>
          </cell>
          <cell r="F398" t="str">
            <v>13 GHz 0,6 m Comp Ant.</v>
          </cell>
          <cell r="G398" t="str">
            <v>0,6 m</v>
          </cell>
          <cell r="H398">
            <v>1790</v>
          </cell>
          <cell r="I398">
            <v>1790</v>
          </cell>
          <cell r="J398">
            <v>1790</v>
          </cell>
          <cell r="K398">
            <v>1786.6666666666667</v>
          </cell>
          <cell r="L398">
            <v>0</v>
          </cell>
          <cell r="M398">
            <v>13400</v>
          </cell>
          <cell r="N398">
            <v>3721.3884000000003</v>
          </cell>
        </row>
        <row r="399">
          <cell r="B399" t="str">
            <v>UKY 210 76/DC12D</v>
          </cell>
          <cell r="C399" t="str">
            <v>PRA</v>
          </cell>
          <cell r="D399">
            <v>1790</v>
          </cell>
          <cell r="E399">
            <v>0.68015570262140101</v>
          </cell>
          <cell r="F399" t="str">
            <v>15 GHz 0,6 m Comp Ant.</v>
          </cell>
          <cell r="G399" t="str">
            <v>0,6 m</v>
          </cell>
          <cell r="H399">
            <v>1790</v>
          </cell>
          <cell r="I399">
            <v>1790</v>
          </cell>
          <cell r="J399">
            <v>1790</v>
          </cell>
          <cell r="K399">
            <v>1786.6666666666667</v>
          </cell>
          <cell r="L399">
            <v>0</v>
          </cell>
          <cell r="M399">
            <v>13400</v>
          </cell>
          <cell r="N399">
            <v>3721.3884000000003</v>
          </cell>
        </row>
        <row r="400">
          <cell r="B400" t="str">
            <v>UKY 210 77/DC12D</v>
          </cell>
          <cell r="C400" t="str">
            <v>PRA</v>
          </cell>
          <cell r="D400">
            <v>1790</v>
          </cell>
          <cell r="E400">
            <v>0.68015570262140101</v>
          </cell>
          <cell r="F400" t="str">
            <v>18 GHz 0,6 m Comp Ant.</v>
          </cell>
          <cell r="G400" t="str">
            <v>0,6 m</v>
          </cell>
          <cell r="H400">
            <v>1790</v>
          </cell>
          <cell r="I400">
            <v>1790</v>
          </cell>
          <cell r="J400">
            <v>1790</v>
          </cell>
          <cell r="K400">
            <v>1786.6666666666667</v>
          </cell>
          <cell r="L400">
            <v>0</v>
          </cell>
          <cell r="M400">
            <v>13400</v>
          </cell>
          <cell r="N400">
            <v>3721.3884000000003</v>
          </cell>
        </row>
        <row r="401">
          <cell r="B401" t="str">
            <v>UKY 210 78/DC12D</v>
          </cell>
          <cell r="C401" t="str">
            <v>PRA</v>
          </cell>
          <cell r="D401">
            <v>1790</v>
          </cell>
          <cell r="E401">
            <v>0.68015570262140101</v>
          </cell>
          <cell r="F401" t="str">
            <v>23 GHz 0,6 m Comp Ant.</v>
          </cell>
          <cell r="G401" t="str">
            <v>0,6 m</v>
          </cell>
          <cell r="H401">
            <v>1790</v>
          </cell>
          <cell r="I401">
            <v>1790</v>
          </cell>
          <cell r="J401">
            <v>1790</v>
          </cell>
          <cell r="K401">
            <v>1786.6666666666667</v>
          </cell>
          <cell r="L401">
            <v>0</v>
          </cell>
          <cell r="M401">
            <v>13400</v>
          </cell>
          <cell r="N401">
            <v>3721.3884000000003</v>
          </cell>
        </row>
        <row r="402">
          <cell r="B402" t="str">
            <v>UKY 210 79/DC12D</v>
          </cell>
          <cell r="C402" t="str">
            <v>PRA</v>
          </cell>
          <cell r="D402">
            <v>1790</v>
          </cell>
          <cell r="E402">
            <v>0.68015570262140101</v>
          </cell>
          <cell r="F402" t="str">
            <v>26 GHz 0,6 m Comp Ant.</v>
          </cell>
          <cell r="G402" t="str">
            <v>0,6 m</v>
          </cell>
          <cell r="H402">
            <v>1790</v>
          </cell>
          <cell r="I402">
            <v>1790</v>
          </cell>
          <cell r="J402">
            <v>1790</v>
          </cell>
          <cell r="K402">
            <v>1786.6666666666667</v>
          </cell>
          <cell r="L402">
            <v>0</v>
          </cell>
          <cell r="M402">
            <v>13400</v>
          </cell>
          <cell r="N402">
            <v>3721.3884000000003</v>
          </cell>
        </row>
        <row r="403">
          <cell r="B403" t="str">
            <v>UKY 210 93/DC12D</v>
          </cell>
          <cell r="C403" t="str">
            <v>PRA</v>
          </cell>
          <cell r="D403">
            <v>1790</v>
          </cell>
          <cell r="E403">
            <v>0.68015570262140101</v>
          </cell>
          <cell r="F403" t="str">
            <v>28 GHz 0,6 m Comp Ant.</v>
          </cell>
          <cell r="G403" t="str">
            <v>0,6 m</v>
          </cell>
          <cell r="H403">
            <v>1790</v>
          </cell>
          <cell r="I403">
            <v>1790</v>
          </cell>
          <cell r="J403">
            <v>1790</v>
          </cell>
          <cell r="K403">
            <v>1786.6666666666667</v>
          </cell>
          <cell r="L403">
            <v>0</v>
          </cell>
          <cell r="M403">
            <v>13400</v>
          </cell>
          <cell r="N403">
            <v>3721.3884000000003</v>
          </cell>
        </row>
        <row r="404">
          <cell r="B404" t="str">
            <v>UKY 210 59/DC12D</v>
          </cell>
          <cell r="C404" t="str">
            <v>PRT</v>
          </cell>
          <cell r="D404">
            <v>1790</v>
          </cell>
          <cell r="E404">
            <v>0.68015570262140101</v>
          </cell>
          <cell r="F404" t="str">
            <v>32 GHz 0,6 m Comp Ant.</v>
          </cell>
          <cell r="G404" t="str">
            <v>0,6 m</v>
          </cell>
          <cell r="H404">
            <v>1790</v>
          </cell>
          <cell r="I404">
            <v>1790</v>
          </cell>
          <cell r="J404">
            <v>1790</v>
          </cell>
          <cell r="K404">
            <v>1786.6666666666667</v>
          </cell>
          <cell r="L404">
            <v>0</v>
          </cell>
          <cell r="M404">
            <v>13400</v>
          </cell>
          <cell r="N404">
            <v>3721.3884000000003</v>
          </cell>
        </row>
        <row r="405">
          <cell r="B405" t="str">
            <v>UKY 210 80/DC12D</v>
          </cell>
          <cell r="C405" t="str">
            <v>PRA</v>
          </cell>
          <cell r="D405">
            <v>1790</v>
          </cell>
          <cell r="E405">
            <v>0.68015570262140101</v>
          </cell>
          <cell r="F405" t="str">
            <v>38 GHz 0,6 m Comp Ant.</v>
          </cell>
          <cell r="G405" t="str">
            <v>0,6 m</v>
          </cell>
          <cell r="H405">
            <v>1790</v>
          </cell>
          <cell r="I405">
            <v>1790</v>
          </cell>
          <cell r="J405">
            <v>1790</v>
          </cell>
          <cell r="K405">
            <v>1786.6666666666667</v>
          </cell>
          <cell r="L405">
            <v>0</v>
          </cell>
          <cell r="M405">
            <v>13400</v>
          </cell>
          <cell r="N405">
            <v>3721.3884000000003</v>
          </cell>
        </row>
        <row r="407">
          <cell r="L407" t="str">
            <v xml:space="preserve"> </v>
          </cell>
        </row>
        <row r="410">
          <cell r="B410" t="str">
            <v>Product number</v>
          </cell>
          <cell r="D410" t="str">
            <v>Price USD</v>
          </cell>
          <cell r="H410" t="str">
            <v xml:space="preserve"> </v>
          </cell>
          <cell r="I410" t="str">
            <v xml:space="preserve"> </v>
          </cell>
          <cell r="L410" t="str">
            <v xml:space="preserve"> </v>
          </cell>
        </row>
        <row r="411">
          <cell r="B411" t="str">
            <v>UKY 210 40/SC11D</v>
          </cell>
          <cell r="C411" t="str">
            <v>PRA</v>
          </cell>
          <cell r="D411">
            <v>2710</v>
          </cell>
          <cell r="E411">
            <v>0.76601246664774347</v>
          </cell>
          <cell r="F411" t="str">
            <v>7/8 GHz 1,2 m Comp Ant.</v>
          </cell>
          <cell r="G411" t="str">
            <v>1,2 m</v>
          </cell>
          <cell r="H411">
            <v>2710</v>
          </cell>
          <cell r="I411">
            <v>2710</v>
          </cell>
          <cell r="J411">
            <v>2710</v>
          </cell>
          <cell r="K411">
            <v>2706.4</v>
          </cell>
          <cell r="L411">
            <v>0</v>
          </cell>
          <cell r="M411">
            <v>20298</v>
          </cell>
          <cell r="N411">
            <v>4121.6904000000004</v>
          </cell>
        </row>
        <row r="412">
          <cell r="B412" t="str">
            <v>UKY 210 42/SC11D</v>
          </cell>
          <cell r="C412" t="str">
            <v>PRA</v>
          </cell>
          <cell r="D412">
            <v>2260</v>
          </cell>
          <cell r="E412">
            <v>0.71942202859087823</v>
          </cell>
          <cell r="F412" t="str">
            <v>15 GHz 1,2 m Comp Ant.</v>
          </cell>
          <cell r="G412" t="str">
            <v>1,2 m</v>
          </cell>
          <cell r="H412">
            <v>2260</v>
          </cell>
          <cell r="I412">
            <v>2260</v>
          </cell>
          <cell r="J412">
            <v>2260</v>
          </cell>
          <cell r="K412">
            <v>2253.0666666666666</v>
          </cell>
          <cell r="L412">
            <v>0</v>
          </cell>
          <cell r="M412">
            <v>16898</v>
          </cell>
          <cell r="N412">
            <v>4121.6904000000004</v>
          </cell>
        </row>
        <row r="413">
          <cell r="B413" t="str">
            <v>UKY 210 43/SC11D</v>
          </cell>
          <cell r="C413" t="str">
            <v>PRA</v>
          </cell>
          <cell r="D413">
            <v>2260</v>
          </cell>
          <cell r="E413">
            <v>0.71942202859087823</v>
          </cell>
          <cell r="F413" t="str">
            <v>18 GHz 1,2 m Comp Ant.</v>
          </cell>
          <cell r="G413" t="str">
            <v>1,2 m</v>
          </cell>
          <cell r="H413">
            <v>2260</v>
          </cell>
          <cell r="I413">
            <v>2260</v>
          </cell>
          <cell r="J413">
            <v>2260</v>
          </cell>
          <cell r="K413">
            <v>2253.0666666666666</v>
          </cell>
          <cell r="L413">
            <v>0</v>
          </cell>
          <cell r="M413">
            <v>16898</v>
          </cell>
          <cell r="N413">
            <v>4121.6904000000004</v>
          </cell>
        </row>
        <row r="414">
          <cell r="B414" t="str">
            <v>UKY 210 44/SC11D</v>
          </cell>
          <cell r="C414" t="str">
            <v>PRA</v>
          </cell>
          <cell r="D414">
            <v>2260</v>
          </cell>
          <cell r="E414">
            <v>0.71942202859087823</v>
          </cell>
          <cell r="F414" t="str">
            <v>23 GHz 1,2 m Comp Ant.</v>
          </cell>
          <cell r="G414" t="str">
            <v>1,2 m</v>
          </cell>
          <cell r="H414">
            <v>2260</v>
          </cell>
          <cell r="I414">
            <v>2260</v>
          </cell>
          <cell r="J414">
            <v>2260</v>
          </cell>
          <cell r="K414">
            <v>2253.0666666666666</v>
          </cell>
          <cell r="L414">
            <v>0</v>
          </cell>
          <cell r="M414">
            <v>16898</v>
          </cell>
          <cell r="N414">
            <v>4121.6904000000004</v>
          </cell>
        </row>
        <row r="415">
          <cell r="B415" t="str">
            <v>UKY 210 45/SC11D</v>
          </cell>
          <cell r="C415" t="str">
            <v>PRA</v>
          </cell>
          <cell r="D415">
            <v>2260</v>
          </cell>
          <cell r="E415">
            <v>0.71942202859087823</v>
          </cell>
          <cell r="F415" t="str">
            <v>26 GHz 1,2 m Comp Ant.</v>
          </cell>
          <cell r="G415" t="str">
            <v>1,2 m</v>
          </cell>
          <cell r="H415">
            <v>2260</v>
          </cell>
          <cell r="I415">
            <v>2260</v>
          </cell>
          <cell r="J415">
            <v>2260</v>
          </cell>
          <cell r="K415">
            <v>2253.0666666666666</v>
          </cell>
          <cell r="L415">
            <v>0</v>
          </cell>
          <cell r="M415">
            <v>16898</v>
          </cell>
          <cell r="N415">
            <v>4121.6904000000004</v>
          </cell>
        </row>
        <row r="428">
          <cell r="B428" t="str">
            <v>Product number</v>
          </cell>
          <cell r="D428" t="str">
            <v>Price USD</v>
          </cell>
          <cell r="E428" t="str">
            <v>Gross margin</v>
          </cell>
          <cell r="K428" t="str">
            <v>Comments</v>
          </cell>
          <cell r="L428" t="str">
            <v>Discounts</v>
          </cell>
          <cell r="M428" t="str">
            <v>Price</v>
          </cell>
        </row>
        <row r="429">
          <cell r="B429" t="str">
            <v>UKY 210 41/SC15D</v>
          </cell>
          <cell r="C429" t="str">
            <v>PRA</v>
          </cell>
          <cell r="D429">
            <v>2260</v>
          </cell>
          <cell r="E429">
            <v>0.71942202859087823</v>
          </cell>
          <cell r="F429" t="str">
            <v>13 GHz 1,2 m Comp Ant.</v>
          </cell>
          <cell r="G429" t="str">
            <v>1,2 m</v>
          </cell>
          <cell r="H429">
            <v>2260</v>
          </cell>
          <cell r="I429">
            <v>2260</v>
          </cell>
          <cell r="J429">
            <v>2260</v>
          </cell>
          <cell r="K429">
            <v>2253.0666666666666</v>
          </cell>
          <cell r="L429">
            <v>0</v>
          </cell>
          <cell r="M429">
            <v>16898</v>
          </cell>
          <cell r="N429">
            <v>4121.6904000000004</v>
          </cell>
        </row>
        <row r="430">
          <cell r="B430" t="str">
            <v>UKY 210 42/SC15D</v>
          </cell>
          <cell r="C430" t="str">
            <v>PRA</v>
          </cell>
          <cell r="D430">
            <v>2260</v>
          </cell>
          <cell r="E430">
            <v>0.71942202859087823</v>
          </cell>
          <cell r="F430" t="str">
            <v>15 GHz 1,2 m Comp Ant.</v>
          </cell>
          <cell r="G430" t="str">
            <v>1,2 m</v>
          </cell>
          <cell r="H430">
            <v>2260</v>
          </cell>
          <cell r="I430">
            <v>2260</v>
          </cell>
          <cell r="J430">
            <v>2260</v>
          </cell>
          <cell r="K430">
            <v>2253.0666666666666</v>
          </cell>
          <cell r="L430">
            <v>0</v>
          </cell>
          <cell r="M430">
            <v>16898</v>
          </cell>
          <cell r="N430">
            <v>4121.6904000000004</v>
          </cell>
        </row>
        <row r="431">
          <cell r="B431" t="str">
            <v>UKY 210 44/SC15D</v>
          </cell>
          <cell r="C431" t="str">
            <v>PRA</v>
          </cell>
          <cell r="D431">
            <v>2260</v>
          </cell>
          <cell r="E431">
            <v>0.71942202859087823</v>
          </cell>
          <cell r="F431" t="str">
            <v>23 GHz 1,2 m Comp Ant.</v>
          </cell>
          <cell r="G431" t="str">
            <v>1,2 m</v>
          </cell>
          <cell r="H431">
            <v>2260</v>
          </cell>
          <cell r="I431">
            <v>2260</v>
          </cell>
          <cell r="J431">
            <v>2260</v>
          </cell>
          <cell r="K431">
            <v>2253.0666666666666</v>
          </cell>
          <cell r="L431">
            <v>0</v>
          </cell>
          <cell r="M431">
            <v>16898</v>
          </cell>
          <cell r="N431">
            <v>4121.6904000000004</v>
          </cell>
        </row>
        <row r="432">
          <cell r="B432" t="str">
            <v>UKY 210 45/SC15D</v>
          </cell>
          <cell r="C432" t="str">
            <v>PRA</v>
          </cell>
          <cell r="D432">
            <v>2260</v>
          </cell>
          <cell r="E432">
            <v>0.71942202859087823</v>
          </cell>
          <cell r="F432" t="str">
            <v>26 GHz 1,2 m Comp Ant.</v>
          </cell>
          <cell r="G432" t="str">
            <v>1,2 m</v>
          </cell>
          <cell r="H432">
            <v>2260</v>
          </cell>
          <cell r="I432">
            <v>2260</v>
          </cell>
          <cell r="J432">
            <v>2260</v>
          </cell>
          <cell r="K432">
            <v>2253.0666666666666</v>
          </cell>
          <cell r="L432">
            <v>0</v>
          </cell>
          <cell r="M432">
            <v>16898</v>
          </cell>
          <cell r="N432">
            <v>4121.6904000000004</v>
          </cell>
        </row>
        <row r="433">
          <cell r="B433" t="str">
            <v>UKY 210 55/SC15D</v>
          </cell>
          <cell r="C433" t="str">
            <v>PRA</v>
          </cell>
          <cell r="D433">
            <v>2260</v>
          </cell>
          <cell r="E433">
            <v>0.71942202859087823</v>
          </cell>
          <cell r="F433" t="str">
            <v>28 GHz 1,2 m Comp Ant.</v>
          </cell>
          <cell r="G433" t="str">
            <v>1,2 m</v>
          </cell>
          <cell r="H433">
            <v>2260</v>
          </cell>
          <cell r="I433">
            <v>2260</v>
          </cell>
          <cell r="J433">
            <v>2260</v>
          </cell>
          <cell r="K433">
            <v>2253.0666666666666</v>
          </cell>
          <cell r="L433">
            <v>0</v>
          </cell>
          <cell r="M433">
            <v>16898</v>
          </cell>
          <cell r="N433">
            <v>4121.6904000000004</v>
          </cell>
        </row>
        <row r="434">
          <cell r="B434" t="str">
            <v>UKY 210 56/SC15D</v>
          </cell>
          <cell r="C434" t="str">
            <v>PRT</v>
          </cell>
          <cell r="D434">
            <v>2260</v>
          </cell>
          <cell r="E434">
            <v>0.71942202859087823</v>
          </cell>
          <cell r="F434" t="str">
            <v>32 GHz 1,2 m Comp Ant.</v>
          </cell>
          <cell r="G434" t="str">
            <v>1,2 m</v>
          </cell>
          <cell r="H434">
            <v>2260</v>
          </cell>
          <cell r="I434">
            <v>2260</v>
          </cell>
          <cell r="J434">
            <v>2260</v>
          </cell>
          <cell r="K434">
            <v>2253.0666666666666</v>
          </cell>
          <cell r="L434">
            <v>0</v>
          </cell>
          <cell r="M434">
            <v>16898</v>
          </cell>
          <cell r="N434">
            <v>4121.6904000000004</v>
          </cell>
        </row>
        <row r="440">
          <cell r="B440" t="str">
            <v>Product number</v>
          </cell>
          <cell r="D440" t="str">
            <v>Price USD</v>
          </cell>
        </row>
        <row r="441">
          <cell r="B441" t="str">
            <v>UKY 210 40/DC12D</v>
          </cell>
          <cell r="C441" t="str">
            <v>PRA</v>
          </cell>
          <cell r="D441">
            <v>4390</v>
          </cell>
          <cell r="E441">
            <v>0.83529271421061857</v>
          </cell>
          <cell r="F441" t="str">
            <v>7/8 GHz 1,2 m Comp Ant.</v>
          </cell>
          <cell r="G441" t="str">
            <v>1,2 m</v>
          </cell>
          <cell r="H441">
            <v>4390</v>
          </cell>
          <cell r="I441">
            <v>4390</v>
          </cell>
          <cell r="J441">
            <v>4390</v>
          </cell>
          <cell r="K441">
            <v>4386.666666666667</v>
          </cell>
          <cell r="L441">
            <v>0</v>
          </cell>
          <cell r="M441">
            <v>32900</v>
          </cell>
          <cell r="N441">
            <v>4699.9224000000004</v>
          </cell>
        </row>
        <row r="442">
          <cell r="B442" t="str">
            <v>UKY 210 41/DC12D</v>
          </cell>
          <cell r="C442" t="str">
            <v>PRA</v>
          </cell>
          <cell r="D442">
            <v>3750</v>
          </cell>
          <cell r="E442">
            <v>0.80718267076923078</v>
          </cell>
          <cell r="F442" t="str">
            <v>13 GHz 1,2 m Comp Ant.</v>
          </cell>
          <cell r="G442" t="str">
            <v>1,2 m</v>
          </cell>
          <cell r="H442">
            <v>3750</v>
          </cell>
          <cell r="I442">
            <v>3750</v>
          </cell>
          <cell r="J442">
            <v>3750</v>
          </cell>
          <cell r="K442">
            <v>3746.6666666666665</v>
          </cell>
          <cell r="L442">
            <v>0</v>
          </cell>
          <cell r="M442">
            <v>28100</v>
          </cell>
          <cell r="N442">
            <v>4699.9224000000004</v>
          </cell>
        </row>
        <row r="443">
          <cell r="B443" t="str">
            <v>UKY 210 42/DC12D</v>
          </cell>
          <cell r="C443" t="str">
            <v>PRA</v>
          </cell>
          <cell r="D443">
            <v>3750</v>
          </cell>
          <cell r="E443">
            <v>0.80718267076923078</v>
          </cell>
          <cell r="F443" t="str">
            <v>15 GHz 1,2 m Comp Ant.</v>
          </cell>
          <cell r="G443" t="str">
            <v>1,2 m</v>
          </cell>
          <cell r="H443">
            <v>3750</v>
          </cell>
          <cell r="I443">
            <v>3750</v>
          </cell>
          <cell r="J443">
            <v>3750</v>
          </cell>
          <cell r="K443">
            <v>3746.6666666666665</v>
          </cell>
          <cell r="L443">
            <v>0</v>
          </cell>
          <cell r="M443">
            <v>28100</v>
          </cell>
          <cell r="N443">
            <v>4699.9224000000004</v>
          </cell>
        </row>
        <row r="444">
          <cell r="B444" t="str">
            <v>UKY 210 43/DC12D</v>
          </cell>
          <cell r="C444" t="str">
            <v>PRA</v>
          </cell>
          <cell r="D444">
            <v>3750</v>
          </cell>
          <cell r="E444">
            <v>0.80718267076923078</v>
          </cell>
          <cell r="F444" t="str">
            <v>18 GHz 1,2 m Comp Ant.</v>
          </cell>
          <cell r="G444" t="str">
            <v>1,2 m</v>
          </cell>
          <cell r="H444">
            <v>3750</v>
          </cell>
          <cell r="I444">
            <v>3750</v>
          </cell>
          <cell r="J444">
            <v>3750</v>
          </cell>
          <cell r="K444">
            <v>3746.6666666666665</v>
          </cell>
          <cell r="L444">
            <v>0</v>
          </cell>
          <cell r="M444">
            <v>28100</v>
          </cell>
          <cell r="N444">
            <v>4699.9224000000004</v>
          </cell>
        </row>
        <row r="445">
          <cell r="B445" t="str">
            <v>UKY 210 44/DC12D</v>
          </cell>
          <cell r="C445" t="str">
            <v>PRA</v>
          </cell>
          <cell r="D445">
            <v>3750</v>
          </cell>
          <cell r="E445">
            <v>0.80718267076923078</v>
          </cell>
          <cell r="F445" t="str">
            <v>23 GHz 1,2 m Comp Ant.</v>
          </cell>
          <cell r="G445" t="str">
            <v>1,2 m</v>
          </cell>
          <cell r="H445">
            <v>3750</v>
          </cell>
          <cell r="I445">
            <v>3750</v>
          </cell>
          <cell r="J445">
            <v>3750</v>
          </cell>
          <cell r="K445">
            <v>3746.6666666666665</v>
          </cell>
          <cell r="L445">
            <v>0</v>
          </cell>
          <cell r="M445">
            <v>28100</v>
          </cell>
          <cell r="N445">
            <v>4699.9224000000004</v>
          </cell>
        </row>
        <row r="446">
          <cell r="B446" t="str">
            <v>UKY 210 45/DC12D</v>
          </cell>
          <cell r="C446" t="str">
            <v>PRA</v>
          </cell>
          <cell r="D446">
            <v>3750</v>
          </cell>
          <cell r="E446">
            <v>0.80718267076923078</v>
          </cell>
          <cell r="F446" t="str">
            <v>26 GHz 1,2 m Comp Ant.</v>
          </cell>
          <cell r="G446" t="str">
            <v>1,2 m</v>
          </cell>
          <cell r="H446">
            <v>3750</v>
          </cell>
          <cell r="I446">
            <v>3750</v>
          </cell>
          <cell r="J446">
            <v>3750</v>
          </cell>
          <cell r="K446">
            <v>3746.6666666666665</v>
          </cell>
          <cell r="L446">
            <v>0</v>
          </cell>
          <cell r="M446">
            <v>28100</v>
          </cell>
          <cell r="N446">
            <v>4699.9224000000004</v>
          </cell>
        </row>
        <row r="447">
          <cell r="B447" t="str">
            <v>UKY 210 55/DC12D</v>
          </cell>
          <cell r="C447" t="str">
            <v>PRA</v>
          </cell>
          <cell r="D447">
            <v>3750</v>
          </cell>
          <cell r="E447">
            <v>0.80718267076923078</v>
          </cell>
          <cell r="F447" t="str">
            <v>28 GHz 1,2 m Comp Ant.</v>
          </cell>
          <cell r="G447" t="str">
            <v>1,2 m</v>
          </cell>
          <cell r="H447">
            <v>3750</v>
          </cell>
          <cell r="I447">
            <v>3750</v>
          </cell>
          <cell r="J447">
            <v>3750</v>
          </cell>
          <cell r="K447">
            <v>3746.6666666666665</v>
          </cell>
          <cell r="L447">
            <v>0</v>
          </cell>
          <cell r="M447">
            <v>28100</v>
          </cell>
          <cell r="N447">
            <v>4699.9224000000004</v>
          </cell>
        </row>
        <row r="448">
          <cell r="B448" t="str">
            <v>UKY 210 56/DC12D</v>
          </cell>
          <cell r="C448" t="str">
            <v>PRT</v>
          </cell>
          <cell r="D448">
            <v>3750</v>
          </cell>
          <cell r="E448">
            <v>0.80718267076923078</v>
          </cell>
          <cell r="F448" t="str">
            <v>32 GHz 1,2 m Comp Ant.</v>
          </cell>
          <cell r="G448" t="str">
            <v>1,2 m</v>
          </cell>
          <cell r="H448">
            <v>3750</v>
          </cell>
          <cell r="I448">
            <v>3750</v>
          </cell>
          <cell r="J448">
            <v>3750</v>
          </cell>
          <cell r="K448">
            <v>3746.6666666666665</v>
          </cell>
          <cell r="L448">
            <v>0</v>
          </cell>
          <cell r="M448">
            <v>28100</v>
          </cell>
          <cell r="N448">
            <v>4699.9224000000004</v>
          </cell>
        </row>
        <row r="450">
          <cell r="L450" t="str">
            <v xml:space="preserve"> </v>
          </cell>
        </row>
        <row r="453">
          <cell r="B453" t="str">
            <v>Product number</v>
          </cell>
          <cell r="D453" t="str">
            <v>Price USD</v>
          </cell>
        </row>
        <row r="454">
          <cell r="B454" t="str">
            <v>UKY 210 50/SC11D</v>
          </cell>
          <cell r="C454" t="str">
            <v>PRA</v>
          </cell>
          <cell r="D454">
            <v>4400</v>
          </cell>
          <cell r="E454">
            <v>0.73198704895104882</v>
          </cell>
          <cell r="F454" t="str">
            <v>7/8 GHz 1.8 m Ant. HP</v>
          </cell>
          <cell r="G454" t="str">
            <v>1,8 m</v>
          </cell>
          <cell r="H454">
            <v>4400</v>
          </cell>
          <cell r="I454">
            <v>4400</v>
          </cell>
          <cell r="J454">
            <v>4400</v>
          </cell>
          <cell r="K454">
            <v>4399.8194822400001</v>
          </cell>
          <cell r="L454">
            <v>0</v>
          </cell>
          <cell r="M454">
            <v>32998.646116800002</v>
          </cell>
          <cell r="N454">
            <v>7665.1704000000009</v>
          </cell>
        </row>
        <row r="455">
          <cell r="B455" t="str">
            <v>UKY 210 50/SC31D</v>
          </cell>
          <cell r="C455" t="str">
            <v>PRA</v>
          </cell>
          <cell r="D455">
            <v>1800</v>
          </cell>
          <cell r="E455">
            <v>0.52479999999999993</v>
          </cell>
          <cell r="F455" t="str">
            <v xml:space="preserve">7/8 GHz 1.8 m Ant. Std </v>
          </cell>
          <cell r="G455" t="str">
            <v>1,8 m</v>
          </cell>
          <cell r="H455">
            <v>1800</v>
          </cell>
          <cell r="I455">
            <v>1800</v>
          </cell>
          <cell r="J455">
            <v>1800</v>
          </cell>
          <cell r="K455">
            <v>1799.899869504</v>
          </cell>
          <cell r="L455">
            <v>0</v>
          </cell>
          <cell r="M455">
            <v>13499.24902128</v>
          </cell>
          <cell r="N455">
            <v>5559.84</v>
          </cell>
        </row>
        <row r="456">
          <cell r="B456" t="str">
            <v>UKY 210 52/SC11D</v>
          </cell>
          <cell r="C456" t="str">
            <v>PRA</v>
          </cell>
          <cell r="D456">
            <v>4400</v>
          </cell>
          <cell r="E456">
            <v>0.73198704895104882</v>
          </cell>
          <cell r="F456" t="str">
            <v>15 GHz 1.8 m Ant. HP</v>
          </cell>
          <cell r="G456" t="str">
            <v>1,8 m</v>
          </cell>
          <cell r="H456">
            <v>4400</v>
          </cell>
          <cell r="I456">
            <v>4400</v>
          </cell>
          <cell r="J456">
            <v>4400</v>
          </cell>
          <cell r="K456">
            <v>4399.8194822400001</v>
          </cell>
          <cell r="L456">
            <v>0</v>
          </cell>
          <cell r="M456">
            <v>32998.646116800002</v>
          </cell>
          <cell r="N456">
            <v>7665.1704000000009</v>
          </cell>
        </row>
        <row r="457">
          <cell r="B457" t="str">
            <v>UKY 210 52/SC31D</v>
          </cell>
          <cell r="C457" t="str">
            <v>PRA</v>
          </cell>
          <cell r="D457">
            <v>1800</v>
          </cell>
          <cell r="E457">
            <v>0.52479999999999993</v>
          </cell>
          <cell r="F457" t="str">
            <v xml:space="preserve">15 GHz 1.8 m Ant. Std </v>
          </cell>
          <cell r="G457" t="str">
            <v>1,8 m</v>
          </cell>
          <cell r="H457">
            <v>1800</v>
          </cell>
          <cell r="I457">
            <v>1800</v>
          </cell>
          <cell r="J457">
            <v>1800</v>
          </cell>
          <cell r="K457">
            <v>1799.899869504</v>
          </cell>
          <cell r="L457">
            <v>0</v>
          </cell>
          <cell r="M457">
            <v>13499.24902128</v>
          </cell>
          <cell r="N457">
            <v>5559.84</v>
          </cell>
        </row>
        <row r="458">
          <cell r="B458" t="str">
            <v>UKY 210 53/SC11D</v>
          </cell>
          <cell r="C458" t="str">
            <v>PRA</v>
          </cell>
          <cell r="D458">
            <v>4400</v>
          </cell>
          <cell r="E458">
            <v>0.73198704895104882</v>
          </cell>
          <cell r="F458" t="str">
            <v>18 GHz 1.8 m Ant. HP</v>
          </cell>
          <cell r="G458" t="str">
            <v>1,8 m</v>
          </cell>
          <cell r="H458">
            <v>4400</v>
          </cell>
          <cell r="I458">
            <v>4400</v>
          </cell>
          <cell r="J458">
            <v>4400</v>
          </cell>
          <cell r="K458">
            <v>4399.8194822400001</v>
          </cell>
          <cell r="L458">
            <v>0</v>
          </cell>
          <cell r="M458">
            <v>32998.646116800002</v>
          </cell>
          <cell r="N458">
            <v>7665.1704000000009</v>
          </cell>
        </row>
        <row r="459">
          <cell r="B459" t="str">
            <v>UKY 210 53/SC31D</v>
          </cell>
          <cell r="C459" t="str">
            <v>PRA</v>
          </cell>
          <cell r="D459">
            <v>1800</v>
          </cell>
          <cell r="E459">
            <v>0.52479999999999993</v>
          </cell>
          <cell r="F459" t="str">
            <v xml:space="preserve">18 GHz 1.8 m Ant. Std </v>
          </cell>
          <cell r="G459" t="str">
            <v>1,8 m</v>
          </cell>
          <cell r="H459">
            <v>1800</v>
          </cell>
          <cell r="I459">
            <v>1800</v>
          </cell>
          <cell r="J459">
            <v>1800</v>
          </cell>
          <cell r="K459">
            <v>1799.899869504</v>
          </cell>
          <cell r="L459">
            <v>0</v>
          </cell>
          <cell r="M459">
            <v>13499.24902128</v>
          </cell>
          <cell r="N459">
            <v>5559.84</v>
          </cell>
        </row>
        <row r="460">
          <cell r="B460" t="str">
            <v>UKY 210 54/SC11D</v>
          </cell>
          <cell r="C460" t="str">
            <v>PRA</v>
          </cell>
          <cell r="D460">
            <v>4400</v>
          </cell>
          <cell r="E460">
            <v>0.73198704895104882</v>
          </cell>
          <cell r="F460" t="str">
            <v>23 GHz 1.8 m Ant. HP</v>
          </cell>
          <cell r="G460" t="str">
            <v>1,8 m</v>
          </cell>
          <cell r="H460">
            <v>4400</v>
          </cell>
          <cell r="I460">
            <v>4400</v>
          </cell>
          <cell r="J460">
            <v>4400</v>
          </cell>
          <cell r="K460">
            <v>4399.8194822400001</v>
          </cell>
          <cell r="L460">
            <v>0</v>
          </cell>
          <cell r="M460">
            <v>32998.646116800002</v>
          </cell>
          <cell r="N460">
            <v>7665.1704000000009</v>
          </cell>
        </row>
        <row r="461">
          <cell r="B461" t="str">
            <v>UKY 210 54/SC31D</v>
          </cell>
          <cell r="C461" t="str">
            <v>PRA</v>
          </cell>
          <cell r="D461">
            <v>1800</v>
          </cell>
          <cell r="E461">
            <v>0.52479999999999993</v>
          </cell>
          <cell r="F461" t="str">
            <v xml:space="preserve">23 GHz 1.8 m Ant. Std </v>
          </cell>
          <cell r="G461" t="str">
            <v>1,8 m</v>
          </cell>
          <cell r="H461">
            <v>1800</v>
          </cell>
          <cell r="I461">
            <v>1800</v>
          </cell>
          <cell r="J461">
            <v>1800</v>
          </cell>
          <cell r="K461">
            <v>1799.899869504</v>
          </cell>
          <cell r="L461">
            <v>0</v>
          </cell>
          <cell r="M461">
            <v>13499.24902128</v>
          </cell>
          <cell r="N461">
            <v>5559.84</v>
          </cell>
        </row>
        <row r="466">
          <cell r="B466" t="str">
            <v>Product number</v>
          </cell>
          <cell r="D466" t="str">
            <v>Price USD</v>
          </cell>
        </row>
        <row r="467">
          <cell r="B467" t="str">
            <v>UKY 210 51/SC15D</v>
          </cell>
          <cell r="C467" t="str">
            <v>PRA</v>
          </cell>
          <cell r="D467">
            <v>4400</v>
          </cell>
          <cell r="E467">
            <v>0.73198704895104882</v>
          </cell>
          <cell r="F467" t="str">
            <v>13 GHz 1.8 m Ant. HP</v>
          </cell>
          <cell r="G467" t="str">
            <v>1,8 m</v>
          </cell>
          <cell r="H467">
            <v>4400</v>
          </cell>
          <cell r="I467">
            <v>4400</v>
          </cell>
          <cell r="J467">
            <v>4400</v>
          </cell>
          <cell r="K467">
            <v>4399.8194822400001</v>
          </cell>
          <cell r="L467">
            <v>0</v>
          </cell>
          <cell r="M467">
            <v>32998.646116800002</v>
          </cell>
          <cell r="N467">
            <v>7665.1704000000009</v>
          </cell>
        </row>
        <row r="468">
          <cell r="B468" t="str">
            <v>UKY 210 51/SC35D</v>
          </cell>
          <cell r="C468" t="str">
            <v>PRA</v>
          </cell>
          <cell r="D468">
            <v>1800</v>
          </cell>
          <cell r="E468">
            <v>0.52479999999999993</v>
          </cell>
          <cell r="F468" t="str">
            <v xml:space="preserve">13 GHz 1.8 m Ant. Std </v>
          </cell>
          <cell r="G468" t="str">
            <v>1,8 m</v>
          </cell>
          <cell r="H468">
            <v>1800</v>
          </cell>
          <cell r="I468">
            <v>1800</v>
          </cell>
          <cell r="J468">
            <v>1800</v>
          </cell>
          <cell r="K468">
            <v>1799.899869504</v>
          </cell>
          <cell r="L468">
            <v>0</v>
          </cell>
          <cell r="M468">
            <v>13499.24902128</v>
          </cell>
          <cell r="N468">
            <v>5559.84</v>
          </cell>
        </row>
        <row r="469">
          <cell r="B469" t="str">
            <v>UKY 210 52/SC15D</v>
          </cell>
          <cell r="C469" t="str">
            <v>PRA</v>
          </cell>
          <cell r="D469">
            <v>4400</v>
          </cell>
          <cell r="E469">
            <v>0.73198704895104882</v>
          </cell>
          <cell r="F469" t="str">
            <v>15 GHz 1.8 m Ant. HP</v>
          </cell>
          <cell r="G469" t="str">
            <v>1,8 m</v>
          </cell>
          <cell r="H469">
            <v>4400</v>
          </cell>
          <cell r="I469">
            <v>4400</v>
          </cell>
          <cell r="J469">
            <v>4400</v>
          </cell>
          <cell r="K469">
            <v>4399.8194822400001</v>
          </cell>
          <cell r="L469">
            <v>0</v>
          </cell>
          <cell r="M469">
            <v>32998.646116800002</v>
          </cell>
          <cell r="N469">
            <v>7665.1704000000009</v>
          </cell>
        </row>
        <row r="470">
          <cell r="B470" t="str">
            <v>UKY 210 52/SC35D</v>
          </cell>
          <cell r="C470" t="str">
            <v>PRA</v>
          </cell>
          <cell r="D470">
            <v>1800</v>
          </cell>
          <cell r="E470">
            <v>0.52479999999999993</v>
          </cell>
          <cell r="F470" t="str">
            <v xml:space="preserve">15 GHz 1.8 m Ant. Std </v>
          </cell>
          <cell r="G470" t="str">
            <v>1,8 m</v>
          </cell>
          <cell r="H470">
            <v>1800</v>
          </cell>
          <cell r="I470">
            <v>1800</v>
          </cell>
          <cell r="J470">
            <v>1800</v>
          </cell>
          <cell r="K470">
            <v>1799.899869504</v>
          </cell>
          <cell r="L470">
            <v>0</v>
          </cell>
          <cell r="M470">
            <v>13499.24902128</v>
          </cell>
          <cell r="N470">
            <v>5559.84</v>
          </cell>
        </row>
        <row r="471">
          <cell r="B471" t="str">
            <v>UKY 210 54/SC15D</v>
          </cell>
          <cell r="C471" t="str">
            <v>PRA</v>
          </cell>
          <cell r="D471">
            <v>4400</v>
          </cell>
          <cell r="E471">
            <v>0.73198704895104882</v>
          </cell>
          <cell r="F471" t="str">
            <v>23 GHz 1.8 m Ant. HP</v>
          </cell>
          <cell r="G471" t="str">
            <v>1,8 m</v>
          </cell>
          <cell r="H471">
            <v>4400</v>
          </cell>
          <cell r="I471">
            <v>4400</v>
          </cell>
          <cell r="J471">
            <v>4400</v>
          </cell>
          <cell r="K471">
            <v>4399.8194822400001</v>
          </cell>
          <cell r="L471">
            <v>0</v>
          </cell>
          <cell r="M471">
            <v>32998.646116800002</v>
          </cell>
          <cell r="N471">
            <v>7665.1704000000009</v>
          </cell>
        </row>
        <row r="472">
          <cell r="B472" t="str">
            <v>UKY 210 54/SC35D</v>
          </cell>
          <cell r="C472" t="str">
            <v>PRA</v>
          </cell>
          <cell r="D472">
            <v>1800</v>
          </cell>
          <cell r="E472">
            <v>0.52479999999999993</v>
          </cell>
          <cell r="F472" t="str">
            <v xml:space="preserve">23 GHz 1.8 m Ant. Std </v>
          </cell>
          <cell r="G472" t="str">
            <v>1,8 m</v>
          </cell>
          <cell r="H472">
            <v>1800</v>
          </cell>
          <cell r="I472">
            <v>1800</v>
          </cell>
          <cell r="J472">
            <v>1800</v>
          </cell>
          <cell r="K472">
            <v>1799.899869504</v>
          </cell>
          <cell r="L472">
            <v>0</v>
          </cell>
          <cell r="M472">
            <v>13499.24902128</v>
          </cell>
          <cell r="N472">
            <v>5559.84</v>
          </cell>
        </row>
        <row r="478">
          <cell r="B478" t="str">
            <v>Product number</v>
          </cell>
          <cell r="D478" t="str">
            <v>Price USD</v>
          </cell>
        </row>
        <row r="479">
          <cell r="B479" t="str">
            <v>UKY 210 50/DC12D</v>
          </cell>
          <cell r="C479" t="str">
            <v>PRA</v>
          </cell>
          <cell r="D479">
            <v>7160</v>
          </cell>
          <cell r="E479">
            <v>0.82287512677266861</v>
          </cell>
          <cell r="F479" t="str">
            <v>7/8 GHz 1.8 m Ant. HP</v>
          </cell>
          <cell r="G479" t="str">
            <v>1,8 m</v>
          </cell>
          <cell r="H479">
            <v>7160</v>
          </cell>
          <cell r="I479">
            <v>7160</v>
          </cell>
          <cell r="J479">
            <v>7160</v>
          </cell>
          <cell r="K479">
            <v>7160</v>
          </cell>
          <cell r="L479">
            <v>0</v>
          </cell>
          <cell r="M479">
            <v>53700</v>
          </cell>
          <cell r="N479">
            <v>8243.3916000000008</v>
          </cell>
        </row>
        <row r="480">
          <cell r="B480" t="str">
            <v>UKY 210 51/DC12D</v>
          </cell>
          <cell r="C480" t="str">
            <v>PRA</v>
          </cell>
          <cell r="D480">
            <v>6180</v>
          </cell>
          <cell r="E480">
            <v>0.79478736370425684</v>
          </cell>
          <cell r="F480" t="str">
            <v>13 GHz 1.8 m Ant. HP</v>
          </cell>
          <cell r="G480" t="str">
            <v>1,8 m</v>
          </cell>
          <cell r="H480">
            <v>6180</v>
          </cell>
          <cell r="I480">
            <v>6180</v>
          </cell>
          <cell r="J480">
            <v>6180</v>
          </cell>
          <cell r="K480">
            <v>6173.333333333333</v>
          </cell>
          <cell r="L480">
            <v>0</v>
          </cell>
          <cell r="M480">
            <v>46300</v>
          </cell>
          <cell r="N480">
            <v>8243.3916000000008</v>
          </cell>
        </row>
        <row r="481">
          <cell r="B481" t="str">
            <v>UKY 210 52/DC12D</v>
          </cell>
          <cell r="C481" t="str">
            <v>PRA</v>
          </cell>
          <cell r="D481">
            <v>6180</v>
          </cell>
          <cell r="E481">
            <v>0.79478736370425684</v>
          </cell>
          <cell r="F481" t="str">
            <v>15 GHz 1.8 m Ant. HP</v>
          </cell>
          <cell r="G481" t="str">
            <v>1,8 m</v>
          </cell>
          <cell r="H481">
            <v>6180</v>
          </cell>
          <cell r="I481">
            <v>6180</v>
          </cell>
          <cell r="J481">
            <v>6180</v>
          </cell>
          <cell r="K481">
            <v>6173.333333333333</v>
          </cell>
          <cell r="L481">
            <v>0</v>
          </cell>
          <cell r="M481">
            <v>46300</v>
          </cell>
          <cell r="N481">
            <v>8243.3916000000008</v>
          </cell>
        </row>
        <row r="482">
          <cell r="B482" t="str">
            <v>UKY 210 53/DC12D</v>
          </cell>
          <cell r="C482" t="str">
            <v>PRA</v>
          </cell>
          <cell r="D482">
            <v>6180</v>
          </cell>
          <cell r="E482">
            <v>0.79478736370425684</v>
          </cell>
          <cell r="F482" t="str">
            <v>18 GHz 1.8 m Ant. HP</v>
          </cell>
          <cell r="G482" t="str">
            <v>1,8 m</v>
          </cell>
          <cell r="H482">
            <v>6180</v>
          </cell>
          <cell r="I482">
            <v>6180</v>
          </cell>
          <cell r="J482">
            <v>6180</v>
          </cell>
          <cell r="K482">
            <v>6173.333333333333</v>
          </cell>
          <cell r="L482">
            <v>0</v>
          </cell>
          <cell r="M482">
            <v>46300</v>
          </cell>
          <cell r="N482">
            <v>8243.3916000000008</v>
          </cell>
        </row>
        <row r="483">
          <cell r="B483" t="str">
            <v>UKY 210 54/DC12D</v>
          </cell>
          <cell r="C483" t="str">
            <v>PRA</v>
          </cell>
          <cell r="D483">
            <v>6180</v>
          </cell>
          <cell r="E483">
            <v>0.79478736370425684</v>
          </cell>
          <cell r="F483" t="str">
            <v>23 GHz 1.8 m Ant. HP</v>
          </cell>
          <cell r="G483" t="str">
            <v>1,8 m</v>
          </cell>
          <cell r="H483">
            <v>6180</v>
          </cell>
          <cell r="I483">
            <v>6180</v>
          </cell>
          <cell r="J483">
            <v>6180</v>
          </cell>
          <cell r="K483">
            <v>6173.333333333333</v>
          </cell>
          <cell r="L483">
            <v>0</v>
          </cell>
          <cell r="M483">
            <v>46300</v>
          </cell>
          <cell r="N483">
            <v>8243.3916000000008</v>
          </cell>
        </row>
        <row r="497">
          <cell r="B497" t="str">
            <v>Product number</v>
          </cell>
          <cell r="D497" t="str">
            <v>Price USD</v>
          </cell>
          <cell r="E497" t="str">
            <v>Gross margin</v>
          </cell>
          <cell r="K497" t="str">
            <v>Comments</v>
          </cell>
          <cell r="L497" t="str">
            <v>Discounts</v>
          </cell>
          <cell r="M497" t="str">
            <v>Price</v>
          </cell>
        </row>
        <row r="498">
          <cell r="B498" t="str">
            <v>UKY 220 01/SC12D</v>
          </cell>
          <cell r="C498" t="str">
            <v>PRA</v>
          </cell>
          <cell r="D498">
            <v>8840</v>
          </cell>
          <cell r="E498">
            <v>0.58793056735120075</v>
          </cell>
          <cell r="F498" t="str">
            <v>7/8 GHz 2.4 m Ant. HP</v>
          </cell>
          <cell r="G498" t="str">
            <v>2,4 m</v>
          </cell>
          <cell r="H498">
            <v>8840</v>
          </cell>
          <cell r="I498">
            <v>8840</v>
          </cell>
          <cell r="J498">
            <v>8840</v>
          </cell>
          <cell r="K498">
            <v>8839.2000000000007</v>
          </cell>
          <cell r="L498">
            <v>0</v>
          </cell>
          <cell r="M498">
            <v>66294</v>
          </cell>
          <cell r="N498">
            <v>23677.509600000001</v>
          </cell>
        </row>
        <row r="499">
          <cell r="B499" t="str">
            <v>UKY 220 01/SC32D</v>
          </cell>
          <cell r="C499" t="str">
            <v>PRA</v>
          </cell>
          <cell r="D499">
            <v>3810</v>
          </cell>
          <cell r="E499">
            <v>0.45699963658388854</v>
          </cell>
          <cell r="F499" t="str">
            <v xml:space="preserve">7/8 GHz 2.4 m Ant. Std </v>
          </cell>
          <cell r="G499" t="str">
            <v>2,4 m</v>
          </cell>
          <cell r="H499">
            <v>3810</v>
          </cell>
          <cell r="I499">
            <v>3810</v>
          </cell>
          <cell r="J499">
            <v>3810</v>
          </cell>
          <cell r="K499">
            <v>3804.8</v>
          </cell>
          <cell r="L499">
            <v>0</v>
          </cell>
          <cell r="M499">
            <v>28536</v>
          </cell>
          <cell r="N499">
            <v>13447.404</v>
          </cell>
        </row>
        <row r="500">
          <cell r="B500" t="str">
            <v>UKY 220 02/SC12D</v>
          </cell>
          <cell r="C500" t="str">
            <v>PRA</v>
          </cell>
          <cell r="D500">
            <v>8840</v>
          </cell>
          <cell r="E500">
            <v>0.58793056735120075</v>
          </cell>
          <cell r="F500" t="str">
            <v>13 GHz 2.4 m Ant. HP</v>
          </cell>
          <cell r="G500" t="str">
            <v>2,4 m</v>
          </cell>
          <cell r="H500">
            <v>8840</v>
          </cell>
          <cell r="I500">
            <v>8840</v>
          </cell>
          <cell r="J500">
            <v>8840</v>
          </cell>
          <cell r="K500">
            <v>8839.2000000000007</v>
          </cell>
          <cell r="L500">
            <v>0</v>
          </cell>
          <cell r="M500">
            <v>66294</v>
          </cell>
          <cell r="N500">
            <v>23677.509600000001</v>
          </cell>
        </row>
        <row r="501">
          <cell r="B501" t="str">
            <v>UKY 220 02/SC32D</v>
          </cell>
          <cell r="C501" t="str">
            <v>PRA</v>
          </cell>
          <cell r="D501">
            <v>3810</v>
          </cell>
          <cell r="E501">
            <v>0.45699963658388854</v>
          </cell>
          <cell r="F501" t="str">
            <v xml:space="preserve">13 GHz 2.4 m Ant. Std </v>
          </cell>
          <cell r="G501" t="str">
            <v>2,4 m</v>
          </cell>
          <cell r="H501">
            <v>3810</v>
          </cell>
          <cell r="I501">
            <v>3810</v>
          </cell>
          <cell r="J501">
            <v>3810</v>
          </cell>
          <cell r="K501">
            <v>3804.8</v>
          </cell>
          <cell r="L501">
            <v>0</v>
          </cell>
          <cell r="M501">
            <v>28536</v>
          </cell>
          <cell r="N501">
            <v>13447.404</v>
          </cell>
        </row>
        <row r="502">
          <cell r="B502" t="str">
            <v>UKY 220 03/SC12D</v>
          </cell>
          <cell r="C502" t="str">
            <v>PRA</v>
          </cell>
          <cell r="D502">
            <v>8840</v>
          </cell>
          <cell r="E502">
            <v>0.58793056735120075</v>
          </cell>
          <cell r="F502" t="str">
            <v>15 GHz 2.4 m Ant. HP</v>
          </cell>
          <cell r="G502" t="str">
            <v>2,4 m</v>
          </cell>
          <cell r="H502">
            <v>8840</v>
          </cell>
          <cell r="I502">
            <v>8840</v>
          </cell>
          <cell r="J502">
            <v>8840</v>
          </cell>
          <cell r="K502">
            <v>8839.2000000000007</v>
          </cell>
          <cell r="L502">
            <v>0</v>
          </cell>
          <cell r="M502">
            <v>66294</v>
          </cell>
          <cell r="N502">
            <v>23677.509600000001</v>
          </cell>
        </row>
        <row r="503">
          <cell r="B503" t="str">
            <v>UKY 220 03/SC32D</v>
          </cell>
          <cell r="C503" t="str">
            <v>PRA</v>
          </cell>
          <cell r="D503">
            <v>3810</v>
          </cell>
          <cell r="E503">
            <v>0.45699963658388854</v>
          </cell>
          <cell r="F503" t="str">
            <v xml:space="preserve">15 GHz 2.4 m Ant. Std </v>
          </cell>
          <cell r="G503" t="str">
            <v>2,4 m</v>
          </cell>
          <cell r="H503">
            <v>3810</v>
          </cell>
          <cell r="I503">
            <v>3810</v>
          </cell>
          <cell r="J503">
            <v>3810</v>
          </cell>
          <cell r="K503">
            <v>3804.8</v>
          </cell>
          <cell r="L503">
            <v>0</v>
          </cell>
          <cell r="M503">
            <v>28536</v>
          </cell>
          <cell r="N503">
            <v>13447.404</v>
          </cell>
        </row>
        <row r="509">
          <cell r="B509" t="str">
            <v>Product number</v>
          </cell>
          <cell r="D509" t="str">
            <v>Price USD</v>
          </cell>
        </row>
        <row r="510">
          <cell r="B510" t="str">
            <v>UKY 220 01/DC12D</v>
          </cell>
          <cell r="C510" t="str">
            <v>PRA</v>
          </cell>
          <cell r="D510">
            <v>9900</v>
          </cell>
          <cell r="E510">
            <v>0.62260486713286711</v>
          </cell>
          <cell r="F510" t="str">
            <v>7/8 GHz 2.4 m Ant. HP</v>
          </cell>
          <cell r="G510" t="str">
            <v>2,4 m</v>
          </cell>
          <cell r="H510">
            <v>9900</v>
          </cell>
          <cell r="I510">
            <v>9900</v>
          </cell>
          <cell r="J510">
            <v>9900</v>
          </cell>
          <cell r="K510">
            <v>9894.7999999999993</v>
          </cell>
          <cell r="L510">
            <v>0</v>
          </cell>
          <cell r="M510">
            <v>74211</v>
          </cell>
          <cell r="N510">
            <v>24285.376800000002</v>
          </cell>
        </row>
        <row r="511">
          <cell r="B511" t="str">
            <v>UKY 220 02/DC12D</v>
          </cell>
          <cell r="C511" t="str">
            <v>PRA</v>
          </cell>
          <cell r="D511">
            <v>9900</v>
          </cell>
          <cell r="E511">
            <v>0.62260486713286711</v>
          </cell>
          <cell r="F511" t="str">
            <v>13 GHz 2.4 m Ant. HP</v>
          </cell>
          <cell r="G511" t="str">
            <v>2,4 m</v>
          </cell>
          <cell r="H511">
            <v>9900</v>
          </cell>
          <cell r="I511">
            <v>9900</v>
          </cell>
          <cell r="J511">
            <v>9900</v>
          </cell>
          <cell r="K511">
            <v>9894.7999999999993</v>
          </cell>
          <cell r="L511">
            <v>0</v>
          </cell>
          <cell r="M511">
            <v>74211</v>
          </cell>
          <cell r="N511">
            <v>24285.376800000002</v>
          </cell>
        </row>
        <row r="512">
          <cell r="B512" t="str">
            <v>UKY 220 03/DC12D</v>
          </cell>
          <cell r="C512" t="str">
            <v>PRA</v>
          </cell>
          <cell r="D512">
            <v>9900</v>
          </cell>
          <cell r="E512">
            <v>0.62260486713286711</v>
          </cell>
          <cell r="F512" t="str">
            <v>15 GHz 2.4 m Ant. HP</v>
          </cell>
          <cell r="G512" t="str">
            <v>2,4 m</v>
          </cell>
          <cell r="H512">
            <v>9900</v>
          </cell>
          <cell r="I512">
            <v>9900</v>
          </cell>
          <cell r="J512">
            <v>9900</v>
          </cell>
          <cell r="K512">
            <v>9894.7999999999993</v>
          </cell>
          <cell r="L512">
            <v>0</v>
          </cell>
          <cell r="M512">
            <v>74211</v>
          </cell>
          <cell r="N512">
            <v>24285.376800000002</v>
          </cell>
        </row>
        <row r="518">
          <cell r="B518" t="str">
            <v>Product number</v>
          </cell>
          <cell r="D518" t="str">
            <v>Price USD</v>
          </cell>
        </row>
        <row r="519">
          <cell r="B519" t="str">
            <v>UKY 220 04/SC12D</v>
          </cell>
          <cell r="C519" t="str">
            <v>PRA</v>
          </cell>
          <cell r="D519">
            <v>11440</v>
          </cell>
          <cell r="E519">
            <v>0.56155325981710591</v>
          </cell>
          <cell r="F519" t="str">
            <v>7/8 GHz 3.0 m Ant. HP</v>
          </cell>
          <cell r="G519" t="str">
            <v>3,0 m</v>
          </cell>
          <cell r="H519">
            <v>11440</v>
          </cell>
          <cell r="I519">
            <v>11440</v>
          </cell>
          <cell r="J519">
            <v>11440</v>
          </cell>
          <cell r="K519">
            <v>11437.6</v>
          </cell>
          <cell r="L519">
            <v>0</v>
          </cell>
          <cell r="M519">
            <v>85782</v>
          </cell>
          <cell r="N519">
            <v>32602.899600000001</v>
          </cell>
        </row>
        <row r="520">
          <cell r="B520" t="str">
            <v>UKY 220 04/SC32D</v>
          </cell>
          <cell r="C520" t="str">
            <v>PRA</v>
          </cell>
          <cell r="D520">
            <v>6140</v>
          </cell>
          <cell r="E520">
            <v>0.49142770233024297</v>
          </cell>
          <cell r="F520" t="str">
            <v xml:space="preserve">7/8 GHz 3.0 m Ant. Std </v>
          </cell>
          <cell r="G520" t="str">
            <v>3,0 m</v>
          </cell>
          <cell r="H520">
            <v>6140</v>
          </cell>
          <cell r="I520">
            <v>6140</v>
          </cell>
          <cell r="J520">
            <v>6140</v>
          </cell>
          <cell r="K520">
            <v>6136.4</v>
          </cell>
          <cell r="L520">
            <v>0</v>
          </cell>
          <cell r="M520">
            <v>46023</v>
          </cell>
          <cell r="N520">
            <v>20297.120400000003</v>
          </cell>
        </row>
        <row r="521">
          <cell r="B521" t="str">
            <v>UKY 220 05/SC12D</v>
          </cell>
          <cell r="C521" t="str">
            <v>PRA</v>
          </cell>
          <cell r="D521">
            <v>11440</v>
          </cell>
          <cell r="E521">
            <v>0.56155325981710591</v>
          </cell>
          <cell r="F521" t="str">
            <v>13 GHz 3.0 m Ant. HP</v>
          </cell>
          <cell r="G521" t="str">
            <v>3,0 m</v>
          </cell>
          <cell r="H521">
            <v>11440</v>
          </cell>
          <cell r="I521">
            <v>11440</v>
          </cell>
          <cell r="J521">
            <v>11440</v>
          </cell>
          <cell r="K521">
            <v>11437.6</v>
          </cell>
          <cell r="L521">
            <v>0</v>
          </cell>
          <cell r="M521">
            <v>85782</v>
          </cell>
          <cell r="N521">
            <v>32602.899600000001</v>
          </cell>
        </row>
        <row r="522">
          <cell r="B522" t="str">
            <v>UKY 220 05/SC32D</v>
          </cell>
          <cell r="C522" t="str">
            <v>PRA</v>
          </cell>
          <cell r="D522">
            <v>6140</v>
          </cell>
          <cell r="E522">
            <v>0.49142770233024297</v>
          </cell>
          <cell r="F522" t="str">
            <v xml:space="preserve">13 GHz 3.0 m Ant. Std </v>
          </cell>
          <cell r="G522" t="str">
            <v>3,0 m</v>
          </cell>
          <cell r="H522">
            <v>6140</v>
          </cell>
          <cell r="I522">
            <v>6140</v>
          </cell>
          <cell r="J522">
            <v>6140</v>
          </cell>
          <cell r="K522">
            <v>6136.4</v>
          </cell>
          <cell r="L522">
            <v>0</v>
          </cell>
          <cell r="M522">
            <v>46023</v>
          </cell>
          <cell r="N522">
            <v>20297.120400000003</v>
          </cell>
        </row>
        <row r="528">
          <cell r="B528" t="str">
            <v>Product number</v>
          </cell>
          <cell r="D528" t="str">
            <v>Price USD</v>
          </cell>
        </row>
        <row r="529">
          <cell r="B529" t="str">
            <v>UKY 220 04/DC12D</v>
          </cell>
          <cell r="C529" t="str">
            <v>PRA</v>
          </cell>
          <cell r="D529">
            <v>12530</v>
          </cell>
          <cell r="E529">
            <v>0.59204854809994478</v>
          </cell>
          <cell r="F529" t="str">
            <v>7/8 GHz 3.0 m Ant. HP</v>
          </cell>
          <cell r="G529" t="str">
            <v>3,0 m</v>
          </cell>
          <cell r="H529">
            <v>12530</v>
          </cell>
          <cell r="I529">
            <v>12530</v>
          </cell>
          <cell r="J529">
            <v>12530</v>
          </cell>
          <cell r="K529">
            <v>12528</v>
          </cell>
          <cell r="L529">
            <v>0</v>
          </cell>
          <cell r="M529">
            <v>93960</v>
          </cell>
          <cell r="N529">
            <v>33225.606</v>
          </cell>
        </row>
        <row r="530">
          <cell r="B530" t="str">
            <v>UKY 220 05/DC12D</v>
          </cell>
          <cell r="C530" t="str">
            <v>PRA</v>
          </cell>
          <cell r="D530">
            <v>12530</v>
          </cell>
          <cell r="E530">
            <v>0.59204854809994478</v>
          </cell>
          <cell r="F530" t="str">
            <v>13 GHz 3.0 m Ant. HP</v>
          </cell>
          <cell r="G530" t="str">
            <v>3,0 m</v>
          </cell>
          <cell r="H530">
            <v>12530</v>
          </cell>
          <cell r="I530">
            <v>12530</v>
          </cell>
          <cell r="J530">
            <v>12530</v>
          </cell>
          <cell r="K530">
            <v>12528</v>
          </cell>
          <cell r="L530">
            <v>0</v>
          </cell>
          <cell r="M530">
            <v>93960</v>
          </cell>
          <cell r="N530">
            <v>33225.606</v>
          </cell>
        </row>
        <row r="536">
          <cell r="B536" t="str">
            <v>Product number</v>
          </cell>
          <cell r="D536" t="str">
            <v>Price USD</v>
          </cell>
        </row>
        <row r="537">
          <cell r="B537" t="str">
            <v>UKY 220 06/SC12D</v>
          </cell>
          <cell r="C537" t="str">
            <v>PRA</v>
          </cell>
          <cell r="D537">
            <v>16820</v>
          </cell>
          <cell r="E537">
            <v>0.55560602945211734</v>
          </cell>
          <cell r="F537" t="str">
            <v>7/8 GHz 3.7 m Ant. HP</v>
          </cell>
          <cell r="G537" t="str">
            <v>3,7 m</v>
          </cell>
          <cell r="H537">
            <v>16820</v>
          </cell>
          <cell r="I537">
            <v>16820</v>
          </cell>
          <cell r="J537">
            <v>16820</v>
          </cell>
          <cell r="K537">
            <v>16820</v>
          </cell>
          <cell r="L537">
            <v>0</v>
          </cell>
          <cell r="M537">
            <v>126150</v>
          </cell>
          <cell r="N537">
            <v>48585.592800000006</v>
          </cell>
        </row>
        <row r="538">
          <cell r="B538" t="str">
            <v>UKY 220 06/SC32D</v>
          </cell>
          <cell r="C538" t="str">
            <v>PRA</v>
          </cell>
          <cell r="D538">
            <v>9080</v>
          </cell>
          <cell r="E538">
            <v>0.53677423924093526</v>
          </cell>
          <cell r="F538" t="str">
            <v xml:space="preserve">7/8 GHz 3.7 m Ant. Std </v>
          </cell>
          <cell r="G538" t="str">
            <v>3,7 m</v>
          </cell>
          <cell r="H538">
            <v>9080</v>
          </cell>
          <cell r="I538">
            <v>9080</v>
          </cell>
          <cell r="J538">
            <v>9080</v>
          </cell>
          <cell r="K538">
            <v>9071.2000000000007</v>
          </cell>
          <cell r="L538">
            <v>0</v>
          </cell>
          <cell r="M538">
            <v>68034</v>
          </cell>
          <cell r="N538">
            <v>27339.584400000003</v>
          </cell>
        </row>
        <row r="544">
          <cell r="B544" t="str">
            <v>Product number</v>
          </cell>
          <cell r="D544" t="str">
            <v>Price USD</v>
          </cell>
        </row>
        <row r="545">
          <cell r="B545" t="str">
            <v>UKY 220 06/DC12D</v>
          </cell>
          <cell r="C545" t="str">
            <v>PRA</v>
          </cell>
          <cell r="D545">
            <v>17980</v>
          </cell>
          <cell r="E545">
            <v>0.57907538290408156</v>
          </cell>
          <cell r="F545" t="str">
            <v>7/8 GHz 3.7 m Ant. HP</v>
          </cell>
          <cell r="G545" t="str">
            <v>3,7 m</v>
          </cell>
          <cell r="H545">
            <v>17980</v>
          </cell>
          <cell r="I545">
            <v>17980</v>
          </cell>
          <cell r="J545">
            <v>17980</v>
          </cell>
          <cell r="K545">
            <v>17980</v>
          </cell>
          <cell r="L545">
            <v>0</v>
          </cell>
          <cell r="M545">
            <v>134850</v>
          </cell>
          <cell r="N545">
            <v>49193.46</v>
          </cell>
        </row>
        <row r="551">
          <cell r="C551" t="str">
            <v xml:space="preserve">PRA=Product ready to order          </v>
          </cell>
        </row>
        <row r="552">
          <cell r="C552" t="str">
            <v>PRT=Product ready to tender</v>
          </cell>
        </row>
        <row r="553">
          <cell r="B553" t="str">
            <v xml:space="preserve"> </v>
          </cell>
        </row>
        <row r="555">
          <cell r="B555" t="str">
            <v>Product number</v>
          </cell>
          <cell r="D555" t="str">
            <v>Price USD</v>
          </cell>
          <cell r="E555" t="str">
            <v>Gross margin</v>
          </cell>
          <cell r="K555" t="str">
            <v>Comments</v>
          </cell>
          <cell r="L555" t="str">
            <v>Discounts</v>
          </cell>
        </row>
        <row r="556">
          <cell r="B556" t="str">
            <v>NTM 101 0292/1</v>
          </cell>
          <cell r="C556" t="str">
            <v>PRT</v>
          </cell>
          <cell r="D556">
            <v>1280</v>
          </cell>
          <cell r="E556">
            <v>0.54927884615384615</v>
          </cell>
          <cell r="F556" t="str">
            <v>AMM 2p Kit</v>
          </cell>
          <cell r="G556" t="str">
            <v>2p</v>
          </cell>
          <cell r="H556">
            <v>1280</v>
          </cell>
          <cell r="I556">
            <v>1280</v>
          </cell>
          <cell r="J556">
            <v>1280</v>
          </cell>
          <cell r="K556">
            <v>1276</v>
          </cell>
          <cell r="L556">
            <v>0</v>
          </cell>
          <cell r="M556">
            <v>9570</v>
          </cell>
          <cell r="N556">
            <v>3750</v>
          </cell>
        </row>
        <row r="559">
          <cell r="B559" t="str">
            <v xml:space="preserve">NTM 101 0158/1 </v>
          </cell>
          <cell r="C559" t="str">
            <v>PRA</v>
          </cell>
          <cell r="D559">
            <v>2320</v>
          </cell>
          <cell r="E559">
            <v>0.52663915119363391</v>
          </cell>
          <cell r="F559" t="str">
            <v>AMM 6p Kit</v>
          </cell>
          <cell r="G559" t="str">
            <v>6p</v>
          </cell>
          <cell r="H559">
            <v>2320</v>
          </cell>
          <cell r="I559">
            <v>2320</v>
          </cell>
          <cell r="J559">
            <v>2320</v>
          </cell>
          <cell r="K559">
            <v>2320</v>
          </cell>
          <cell r="L559">
            <v>0</v>
          </cell>
          <cell r="M559">
            <v>17400</v>
          </cell>
          <cell r="N559">
            <v>7138.2816000000012</v>
          </cell>
        </row>
        <row r="562">
          <cell r="B562" t="str">
            <v>NTM 101 0154/1</v>
          </cell>
          <cell r="C562" t="str">
            <v>PRA</v>
          </cell>
          <cell r="D562">
            <v>3770</v>
          </cell>
          <cell r="E562">
            <v>0.6217527524994898</v>
          </cell>
          <cell r="F562" t="str">
            <v>AMM 20p Kit</v>
          </cell>
          <cell r="G562" t="str">
            <v>20p</v>
          </cell>
          <cell r="H562">
            <v>3770</v>
          </cell>
          <cell r="I562">
            <v>3770</v>
          </cell>
          <cell r="J562">
            <v>3770</v>
          </cell>
          <cell r="K562">
            <v>3770</v>
          </cell>
          <cell r="L562">
            <v>0</v>
          </cell>
          <cell r="M562">
            <v>28275</v>
          </cell>
          <cell r="N562">
            <v>9268.9488000000019</v>
          </cell>
        </row>
        <row r="573">
          <cell r="B573" t="str">
            <v>Product number</v>
          </cell>
          <cell r="D573" t="str">
            <v>Price USD</v>
          </cell>
        </row>
        <row r="574">
          <cell r="B574" t="str">
            <v>NTM 203 004/1</v>
          </cell>
          <cell r="C574" t="str">
            <v>PRA</v>
          </cell>
          <cell r="D574">
            <v>1810</v>
          </cell>
          <cell r="E574">
            <v>0.77186570335741611</v>
          </cell>
          <cell r="F574" t="str">
            <v>MMU2 4</v>
          </cell>
          <cell r="G574">
            <v>4</v>
          </cell>
          <cell r="H574">
            <v>1810</v>
          </cell>
          <cell r="I574">
            <v>1810</v>
          </cell>
          <cell r="J574">
            <v>1810</v>
          </cell>
          <cell r="K574">
            <v>1809.6</v>
          </cell>
          <cell r="L574">
            <v>0</v>
          </cell>
          <cell r="M574">
            <v>13572</v>
          </cell>
          <cell r="N574">
            <v>2684</v>
          </cell>
        </row>
        <row r="575">
          <cell r="B575" t="str">
            <v>NTM 203 56/1</v>
          </cell>
          <cell r="C575" t="str">
            <v>PRA</v>
          </cell>
          <cell r="D575">
            <v>2800</v>
          </cell>
          <cell r="E575">
            <v>0.8462637362637363</v>
          </cell>
          <cell r="F575" t="str">
            <v>MMU2 4-8</v>
          </cell>
          <cell r="G575" t="str">
            <v>4-8</v>
          </cell>
          <cell r="H575">
            <v>2800</v>
          </cell>
          <cell r="I575">
            <v>2800</v>
          </cell>
          <cell r="J575">
            <v>2800</v>
          </cell>
          <cell r="K575">
            <v>2795.6</v>
          </cell>
          <cell r="L575">
            <v>0</v>
          </cell>
          <cell r="M575">
            <v>20967</v>
          </cell>
          <cell r="N575">
            <v>2798</v>
          </cell>
        </row>
        <row r="576">
          <cell r="B576" t="str">
            <v>NTM 203 005/1</v>
          </cell>
          <cell r="C576" t="str">
            <v>PRA</v>
          </cell>
          <cell r="D576">
            <v>3360</v>
          </cell>
          <cell r="E576">
            <v>0.87316849816849818</v>
          </cell>
          <cell r="F576" t="str">
            <v>MMU2 4-16</v>
          </cell>
          <cell r="G576" t="str">
            <v>4-16</v>
          </cell>
          <cell r="H576">
            <v>3360</v>
          </cell>
          <cell r="I576">
            <v>3360</v>
          </cell>
          <cell r="J576">
            <v>3360</v>
          </cell>
          <cell r="K576">
            <v>3352.4</v>
          </cell>
          <cell r="L576">
            <v>0</v>
          </cell>
          <cell r="M576">
            <v>25143</v>
          </cell>
          <cell r="N576">
            <v>2770</v>
          </cell>
        </row>
        <row r="577">
          <cell r="B577" t="str">
            <v>NTM 203 51/1</v>
          </cell>
          <cell r="C577" t="str">
            <v>PRA</v>
          </cell>
          <cell r="D577">
            <v>4470</v>
          </cell>
          <cell r="E577">
            <v>0.90359662708655997</v>
          </cell>
          <cell r="F577" t="str">
            <v>MMU2 4-34</v>
          </cell>
          <cell r="G577" t="str">
            <v>4-34</v>
          </cell>
          <cell r="H577">
            <v>4470</v>
          </cell>
          <cell r="I577">
            <v>4470</v>
          </cell>
          <cell r="J577">
            <v>4470</v>
          </cell>
          <cell r="K577">
            <v>4466</v>
          </cell>
          <cell r="L577">
            <v>0</v>
          </cell>
          <cell r="M577">
            <v>33495</v>
          </cell>
          <cell r="N577">
            <v>2801</v>
          </cell>
        </row>
        <row r="579">
          <cell r="B579" t="str">
            <v>NTM 203 007/1</v>
          </cell>
          <cell r="C579" t="str">
            <v>PRT</v>
          </cell>
          <cell r="D579">
            <v>1810</v>
          </cell>
          <cell r="E579">
            <v>0.74126646833829157</v>
          </cell>
          <cell r="F579" t="str">
            <v>MMU2 B 4</v>
          </cell>
          <cell r="G579" t="str">
            <v>B 4</v>
          </cell>
          <cell r="H579">
            <v>1810</v>
          </cell>
          <cell r="I579">
            <v>1810</v>
          </cell>
          <cell r="J579">
            <v>1810</v>
          </cell>
          <cell r="K579">
            <v>1809.6</v>
          </cell>
          <cell r="L579">
            <v>0</v>
          </cell>
          <cell r="M579">
            <v>13572</v>
          </cell>
          <cell r="N579">
            <v>3044</v>
          </cell>
        </row>
        <row r="580">
          <cell r="B580" t="str">
            <v>NTM 203 013/1</v>
          </cell>
          <cell r="C580" t="str">
            <v>PRT</v>
          </cell>
          <cell r="D580">
            <v>2800</v>
          </cell>
          <cell r="E580">
            <v>0.8327472527472527</v>
          </cell>
          <cell r="F580" t="str">
            <v>MMU2 B 4-8</v>
          </cell>
          <cell r="G580" t="str">
            <v>B 4-8</v>
          </cell>
          <cell r="H580">
            <v>2800</v>
          </cell>
          <cell r="I580">
            <v>2800</v>
          </cell>
          <cell r="J580">
            <v>2800</v>
          </cell>
          <cell r="K580">
            <v>2795.6</v>
          </cell>
          <cell r="L580">
            <v>0</v>
          </cell>
          <cell r="M580">
            <v>20967</v>
          </cell>
          <cell r="N580">
            <v>3044</v>
          </cell>
        </row>
        <row r="581">
          <cell r="B581" t="str">
            <v>NTM 203 014/1</v>
          </cell>
          <cell r="C581" t="str">
            <v>PRT</v>
          </cell>
          <cell r="D581">
            <v>3360</v>
          </cell>
          <cell r="E581">
            <v>0.86062271062271067</v>
          </cell>
          <cell r="F581" t="str">
            <v>MMU2 B 4-16</v>
          </cell>
          <cell r="G581" t="str">
            <v>B 4-16</v>
          </cell>
          <cell r="H581">
            <v>3360</v>
          </cell>
          <cell r="I581">
            <v>3360</v>
          </cell>
          <cell r="J581">
            <v>3360</v>
          </cell>
          <cell r="K581">
            <v>3352.4</v>
          </cell>
          <cell r="L581">
            <v>0</v>
          </cell>
          <cell r="M581">
            <v>25143</v>
          </cell>
          <cell r="N581">
            <v>3044</v>
          </cell>
        </row>
        <row r="582">
          <cell r="B582" t="str">
            <v>NTM 203 015/1</v>
          </cell>
          <cell r="C582" t="str">
            <v>PRT</v>
          </cell>
          <cell r="D582">
            <v>4470</v>
          </cell>
          <cell r="E582">
            <v>0.895233178454655</v>
          </cell>
          <cell r="F582" t="str">
            <v>MMU2 B 4-34</v>
          </cell>
          <cell r="G582" t="str">
            <v>B 4-34</v>
          </cell>
          <cell r="H582">
            <v>4470</v>
          </cell>
          <cell r="I582">
            <v>4470</v>
          </cell>
          <cell r="J582">
            <v>4470</v>
          </cell>
          <cell r="K582">
            <v>4466</v>
          </cell>
          <cell r="L582">
            <v>0</v>
          </cell>
          <cell r="M582">
            <v>33495</v>
          </cell>
          <cell r="N582">
            <v>3044</v>
          </cell>
        </row>
        <row r="584">
          <cell r="B584" t="str">
            <v>NTM 203 027/1</v>
          </cell>
          <cell r="C584" t="str">
            <v>PRT</v>
          </cell>
          <cell r="D584">
            <v>5920</v>
          </cell>
          <cell r="E584">
            <v>0.85966735966735963</v>
          </cell>
          <cell r="F584" t="str">
            <v>MMU2 C 8-16</v>
          </cell>
          <cell r="G584" t="str">
            <v>C 8-16</v>
          </cell>
          <cell r="H584">
            <v>5920</v>
          </cell>
          <cell r="I584">
            <v>5920</v>
          </cell>
          <cell r="J584">
            <v>5920</v>
          </cell>
          <cell r="K584">
            <v>5916</v>
          </cell>
          <cell r="L584">
            <v>0</v>
          </cell>
          <cell r="M584">
            <v>44370</v>
          </cell>
          <cell r="N584">
            <v>5400</v>
          </cell>
        </row>
        <row r="585">
          <cell r="B585" t="str">
            <v>NTM 203 028/1</v>
          </cell>
          <cell r="C585" t="str">
            <v>PRT</v>
          </cell>
          <cell r="D585">
            <v>6850</v>
          </cell>
          <cell r="E585">
            <v>0.87871982032565976</v>
          </cell>
          <cell r="F585" t="str">
            <v>MMU2 C 8-34</v>
          </cell>
          <cell r="G585" t="str">
            <v>C 8-34</v>
          </cell>
          <cell r="H585">
            <v>6850</v>
          </cell>
          <cell r="I585">
            <v>6850</v>
          </cell>
          <cell r="J585">
            <v>6850</v>
          </cell>
          <cell r="K585">
            <v>6844</v>
          </cell>
          <cell r="L585">
            <v>0</v>
          </cell>
          <cell r="M585">
            <v>51330</v>
          </cell>
          <cell r="N585">
            <v>5400</v>
          </cell>
        </row>
        <row r="586">
          <cell r="B586" t="str">
            <v>NTM 203 029/1</v>
          </cell>
          <cell r="C586" t="str">
            <v>PRT</v>
          </cell>
          <cell r="D586">
            <v>10440</v>
          </cell>
          <cell r="E586">
            <v>0.92042440318302388</v>
          </cell>
          <cell r="F586" t="str">
            <v>MMU2 C 8-64</v>
          </cell>
          <cell r="G586" t="str">
            <v>C 8-64</v>
          </cell>
          <cell r="H586">
            <v>10440</v>
          </cell>
          <cell r="I586">
            <v>10440</v>
          </cell>
          <cell r="J586">
            <v>10440</v>
          </cell>
          <cell r="K586">
            <v>10440</v>
          </cell>
          <cell r="L586">
            <v>0</v>
          </cell>
          <cell r="M586">
            <v>78300</v>
          </cell>
          <cell r="N586">
            <v>5400</v>
          </cell>
        </row>
        <row r="587">
          <cell r="B587" t="str">
            <v xml:space="preserve"> </v>
          </cell>
          <cell r="I587">
            <v>0</v>
          </cell>
        </row>
        <row r="588">
          <cell r="B588" t="str">
            <v>NTM 203 031/1</v>
          </cell>
          <cell r="C588" t="str">
            <v>PRT</v>
          </cell>
          <cell r="D588">
            <v>2090</v>
          </cell>
          <cell r="E588">
            <v>0.56422524843577471</v>
          </cell>
          <cell r="F588" t="str">
            <v>MMU3 A 4</v>
          </cell>
          <cell r="G588" t="str">
            <v>B 4</v>
          </cell>
          <cell r="H588">
            <v>2090</v>
          </cell>
          <cell r="I588">
            <v>2090</v>
          </cell>
          <cell r="J588">
            <v>2090</v>
          </cell>
          <cell r="K588">
            <v>2088</v>
          </cell>
          <cell r="L588">
            <v>0</v>
          </cell>
          <cell r="M588">
            <v>15660</v>
          </cell>
          <cell r="N588">
            <v>5920</v>
          </cell>
        </row>
        <row r="589">
          <cell r="B589" t="str">
            <v>NTM 203 032/1</v>
          </cell>
          <cell r="C589" t="str">
            <v>PRT</v>
          </cell>
          <cell r="D589">
            <v>3410</v>
          </cell>
          <cell r="E589">
            <v>0.73291224904128127</v>
          </cell>
          <cell r="F589" t="str">
            <v>MMU3 A 4-8</v>
          </cell>
          <cell r="G589" t="str">
            <v>B 4-8</v>
          </cell>
          <cell r="H589">
            <v>3410</v>
          </cell>
          <cell r="I589">
            <v>3410</v>
          </cell>
          <cell r="J589">
            <v>3410</v>
          </cell>
          <cell r="K589">
            <v>3403.3333333333335</v>
          </cell>
          <cell r="L589">
            <v>0</v>
          </cell>
          <cell r="M589">
            <v>25525</v>
          </cell>
          <cell r="N589">
            <v>5920</v>
          </cell>
        </row>
        <row r="590">
          <cell r="B590" t="str">
            <v>NTM 203 033/1</v>
          </cell>
          <cell r="C590" t="str">
            <v>PRT</v>
          </cell>
          <cell r="D590">
            <v>5460</v>
          </cell>
          <cell r="E590">
            <v>0.83319244857706398</v>
          </cell>
          <cell r="F590" t="str">
            <v>MMU3 A 4-16</v>
          </cell>
          <cell r="G590" t="str">
            <v>B 4-16</v>
          </cell>
          <cell r="H590">
            <v>5460</v>
          </cell>
          <cell r="I590">
            <v>5460</v>
          </cell>
          <cell r="J590">
            <v>5460</v>
          </cell>
          <cell r="K590">
            <v>5452</v>
          </cell>
          <cell r="L590">
            <v>0</v>
          </cell>
          <cell r="M590">
            <v>40890</v>
          </cell>
          <cell r="N590">
            <v>5920</v>
          </cell>
        </row>
        <row r="591">
          <cell r="B591" t="str">
            <v>NTM 203 034/1</v>
          </cell>
          <cell r="C591" t="str">
            <v>PRT</v>
          </cell>
          <cell r="D591">
            <v>7650</v>
          </cell>
          <cell r="E591">
            <v>0.88094519859225739</v>
          </cell>
          <cell r="F591" t="str">
            <v>MMU3 A 4-34</v>
          </cell>
          <cell r="G591" t="str">
            <v>B 4-34</v>
          </cell>
          <cell r="H591">
            <v>7650</v>
          </cell>
          <cell r="I591">
            <v>7650</v>
          </cell>
          <cell r="J591">
            <v>7650</v>
          </cell>
          <cell r="K591">
            <v>7644.4</v>
          </cell>
          <cell r="L591">
            <v>0</v>
          </cell>
          <cell r="M591">
            <v>57333</v>
          </cell>
          <cell r="N591">
            <v>5920</v>
          </cell>
        </row>
        <row r="597">
          <cell r="B597" t="str">
            <v>Product number</v>
          </cell>
          <cell r="D597" t="str">
            <v>Price USD</v>
          </cell>
        </row>
        <row r="598">
          <cell r="B598" t="str">
            <v>ROJ 208 432/1</v>
          </cell>
          <cell r="C598" t="str">
            <v>PRA</v>
          </cell>
          <cell r="D598">
            <v>1220</v>
          </cell>
          <cell r="E598">
            <v>0.68156206809583864</v>
          </cell>
          <cell r="F598" t="str">
            <v>SMU2</v>
          </cell>
          <cell r="G598" t="str">
            <v>SMU2</v>
          </cell>
          <cell r="H598">
            <v>1220</v>
          </cell>
          <cell r="I598">
            <v>1220</v>
          </cell>
          <cell r="J598">
            <v>1220</v>
          </cell>
          <cell r="K598">
            <v>1218</v>
          </cell>
          <cell r="L598">
            <v>0</v>
          </cell>
          <cell r="M598">
            <v>9135</v>
          </cell>
          <cell r="N598">
            <v>2525.2127999999998</v>
          </cell>
        </row>
        <row r="604">
          <cell r="B604" t="str">
            <v>Product number</v>
          </cell>
          <cell r="D604" t="str">
            <v>Price USD</v>
          </cell>
        </row>
        <row r="605">
          <cell r="B605" t="str">
            <v>ROJR 211 003/1</v>
          </cell>
          <cell r="C605" t="str">
            <v>PRT</v>
          </cell>
          <cell r="D605">
            <v>820</v>
          </cell>
          <cell r="E605">
            <v>0.64540337711069418</v>
          </cell>
          <cell r="F605" t="str">
            <v>LTU 12/1</v>
          </cell>
          <cell r="G605" t="str">
            <v>LTU 12/1</v>
          </cell>
          <cell r="H605">
            <v>820</v>
          </cell>
          <cell r="I605">
            <v>820</v>
          </cell>
          <cell r="J605">
            <v>820</v>
          </cell>
          <cell r="K605">
            <v>812</v>
          </cell>
          <cell r="L605">
            <v>0</v>
          </cell>
          <cell r="M605">
            <v>6090</v>
          </cell>
          <cell r="N605">
            <v>1890</v>
          </cell>
        </row>
        <row r="606">
          <cell r="B606" t="str">
            <v>ROJR 208 002/1</v>
          </cell>
          <cell r="C606" t="str">
            <v>PRA</v>
          </cell>
          <cell r="D606">
            <v>2340</v>
          </cell>
          <cell r="E606">
            <v>0.81987431952662715</v>
          </cell>
          <cell r="F606" t="str">
            <v>LTU 16x2</v>
          </cell>
          <cell r="G606" t="str">
            <v>LTU 16x2</v>
          </cell>
          <cell r="H606">
            <v>2340</v>
          </cell>
          <cell r="I606">
            <v>2340</v>
          </cell>
          <cell r="J606">
            <v>2340</v>
          </cell>
          <cell r="K606">
            <v>2333.1999999999998</v>
          </cell>
          <cell r="L606">
            <v>0</v>
          </cell>
          <cell r="M606">
            <v>17499</v>
          </cell>
          <cell r="N606">
            <v>2739.7116000000001</v>
          </cell>
        </row>
        <row r="607">
          <cell r="B607" t="str">
            <v>ROJR 208 003/1</v>
          </cell>
          <cell r="C607" t="str">
            <v>PRA</v>
          </cell>
          <cell r="D607">
            <v>6910</v>
          </cell>
          <cell r="E607">
            <v>0.85584290326171664</v>
          </cell>
          <cell r="F607" t="str">
            <v>LTU 155 e/o</v>
          </cell>
          <cell r="G607" t="str">
            <v>LTU 155 e/o</v>
          </cell>
          <cell r="H607">
            <v>6910</v>
          </cell>
          <cell r="I607">
            <v>6910</v>
          </cell>
          <cell r="J607">
            <v>6910</v>
          </cell>
          <cell r="K607">
            <v>6902</v>
          </cell>
          <cell r="L607">
            <v>0</v>
          </cell>
          <cell r="M607">
            <v>51765</v>
          </cell>
          <cell r="N607">
            <v>6474.8159999999998</v>
          </cell>
        </row>
        <row r="608">
          <cell r="B608" t="str">
            <v>ROJR 208 003/2</v>
          </cell>
          <cell r="C608" t="str">
            <v>PRA</v>
          </cell>
          <cell r="D608">
            <v>6140</v>
          </cell>
          <cell r="E608">
            <v>0.94234299173139557</v>
          </cell>
          <cell r="F608" t="str">
            <v>LTU 155 e</v>
          </cell>
          <cell r="G608" t="str">
            <v>LTU 155 e</v>
          </cell>
          <cell r="H608">
            <v>6140</v>
          </cell>
          <cell r="I608">
            <v>6140</v>
          </cell>
          <cell r="J608">
            <v>6140</v>
          </cell>
          <cell r="K608">
            <v>6133.2</v>
          </cell>
          <cell r="L608">
            <v>0</v>
          </cell>
          <cell r="M608">
            <v>45999</v>
          </cell>
          <cell r="N608">
            <v>2301.0911999999998</v>
          </cell>
        </row>
        <row r="617">
          <cell r="B617" t="str">
            <v>Product number</v>
          </cell>
          <cell r="D617" t="str">
            <v>Price USD</v>
          </cell>
        </row>
        <row r="618">
          <cell r="B618" t="str">
            <v>NTM 101 727/1</v>
          </cell>
          <cell r="C618" t="str">
            <v>PRA</v>
          </cell>
          <cell r="D618">
            <v>600</v>
          </cell>
          <cell r="E618">
            <v>0.74540246153846146</v>
          </cell>
          <cell r="F618" t="str">
            <v>PFU1 Kit (AMM 20p)</v>
          </cell>
          <cell r="G618" t="str">
            <v xml:space="preserve">PFU1 </v>
          </cell>
          <cell r="H618">
            <v>600</v>
          </cell>
          <cell r="I618">
            <v>600</v>
          </cell>
          <cell r="J618">
            <v>600</v>
          </cell>
          <cell r="K618">
            <v>590.66666666666663</v>
          </cell>
          <cell r="L618">
            <v>0</v>
          </cell>
          <cell r="M618">
            <v>4430</v>
          </cell>
          <cell r="N618">
            <v>992.93040000000008</v>
          </cell>
        </row>
        <row r="623">
          <cell r="B623" t="str">
            <v>Product number</v>
          </cell>
          <cell r="D623" t="str">
            <v>Price USD</v>
          </cell>
        </row>
        <row r="624">
          <cell r="B624" t="str">
            <v>NTM 189 453/1</v>
          </cell>
          <cell r="D624">
            <v>1240</v>
          </cell>
          <cell r="E624">
            <v>0.59801488833746896</v>
          </cell>
          <cell r="F624" t="str">
            <v>PFU1 Kit (AMM 20p)</v>
          </cell>
          <cell r="G624" t="str">
            <v xml:space="preserve">PFU1 </v>
          </cell>
          <cell r="H624">
            <v>1240</v>
          </cell>
          <cell r="I624">
            <v>1240</v>
          </cell>
          <cell r="J624">
            <v>1240</v>
          </cell>
          <cell r="K624">
            <v>1234.6666666666667</v>
          </cell>
          <cell r="L624">
            <v>0</v>
          </cell>
          <cell r="M624">
            <v>9260</v>
          </cell>
          <cell r="N624">
            <v>3240</v>
          </cell>
        </row>
        <row r="625">
          <cell r="B625" t="str">
            <v>NTM 189 454/1</v>
          </cell>
          <cell r="D625">
            <v>1360</v>
          </cell>
          <cell r="E625">
            <v>0.59683257918552035</v>
          </cell>
          <cell r="F625" t="str">
            <v>PFU1 Kit (AMM 20p)</v>
          </cell>
          <cell r="G625" t="str">
            <v xml:space="preserve">PFU1 </v>
          </cell>
          <cell r="H625">
            <v>1360</v>
          </cell>
          <cell r="I625">
            <v>1360</v>
          </cell>
          <cell r="J625">
            <v>1360</v>
          </cell>
          <cell r="K625">
            <v>1357.3333333333333</v>
          </cell>
          <cell r="L625">
            <v>0</v>
          </cell>
          <cell r="M625">
            <v>10180</v>
          </cell>
          <cell r="N625">
            <v>3564</v>
          </cell>
        </row>
        <row r="631">
          <cell r="C631" t="str">
            <v xml:space="preserve">PRA=Product ready to order          </v>
          </cell>
        </row>
        <row r="632">
          <cell r="C632" t="str">
            <v>PRT=Product ready to tender</v>
          </cell>
        </row>
        <row r="634">
          <cell r="B634" t="str">
            <v>Product number</v>
          </cell>
          <cell r="D634" t="str">
            <v>Price USD</v>
          </cell>
          <cell r="E634" t="str">
            <v>Gross margin</v>
          </cell>
          <cell r="K634" t="str">
            <v>Comments</v>
          </cell>
          <cell r="L634" t="str">
            <v>Discounts</v>
          </cell>
        </row>
        <row r="635">
          <cell r="B635" t="str">
            <v>NTM 203 20/1</v>
          </cell>
          <cell r="C635" t="str">
            <v>PRA</v>
          </cell>
          <cell r="D635">
            <v>400</v>
          </cell>
          <cell r="E635">
            <v>0.68592353846153842</v>
          </cell>
          <cell r="F635" t="str">
            <v>AMM 1U-1 HC</v>
          </cell>
          <cell r="G635" t="str">
            <v>1U-1 HC</v>
          </cell>
          <cell r="H635">
            <v>400</v>
          </cell>
          <cell r="I635">
            <v>400</v>
          </cell>
          <cell r="J635">
            <v>400</v>
          </cell>
          <cell r="K635">
            <v>399.86666666666667</v>
          </cell>
          <cell r="L635">
            <v>0</v>
          </cell>
          <cell r="M635">
            <v>2999</v>
          </cell>
          <cell r="N635">
            <v>816.5988000000001</v>
          </cell>
        </row>
        <row r="636">
          <cell r="B636" t="str">
            <v>NTM 203 21/1</v>
          </cell>
          <cell r="C636" t="str">
            <v>PRA</v>
          </cell>
          <cell r="D636">
            <v>690</v>
          </cell>
          <cell r="E636">
            <v>0.79150341137123736</v>
          </cell>
          <cell r="F636" t="str">
            <v>AMM 2U-4 HC</v>
          </cell>
          <cell r="G636" t="str">
            <v>2U-4 HC</v>
          </cell>
          <cell r="H636">
            <v>690</v>
          </cell>
          <cell r="I636">
            <v>690</v>
          </cell>
          <cell r="J636">
            <v>690</v>
          </cell>
          <cell r="K636">
            <v>684.4</v>
          </cell>
          <cell r="L636">
            <v>0</v>
          </cell>
          <cell r="M636">
            <v>5133</v>
          </cell>
          <cell r="N636">
            <v>935.10720000000015</v>
          </cell>
        </row>
        <row r="644">
          <cell r="B644" t="str">
            <v>Product number</v>
          </cell>
          <cell r="D644" t="str">
            <v>Price USD</v>
          </cell>
        </row>
        <row r="645">
          <cell r="B645" t="str">
            <v>NTM 203 22/1</v>
          </cell>
          <cell r="C645" t="str">
            <v>PRA</v>
          </cell>
          <cell r="D645">
            <v>6760</v>
          </cell>
          <cell r="E645">
            <v>0.85205573054164774</v>
          </cell>
          <cell r="F645" t="str">
            <v>MMU 155/16</v>
          </cell>
          <cell r="G645" t="str">
            <v>155/16</v>
          </cell>
          <cell r="H645">
            <v>6760</v>
          </cell>
          <cell r="I645">
            <v>6760</v>
          </cell>
          <cell r="J645">
            <v>6760</v>
          </cell>
          <cell r="K645">
            <v>6751.2</v>
          </cell>
          <cell r="L645">
            <v>0</v>
          </cell>
          <cell r="M645">
            <v>50634</v>
          </cell>
          <cell r="N645">
            <v>6500.6712000000007</v>
          </cell>
        </row>
        <row r="646">
          <cell r="B646" t="str">
            <v>NTM 203 23/1</v>
          </cell>
          <cell r="C646" t="str">
            <v>PRA</v>
          </cell>
          <cell r="D646">
            <v>7900</v>
          </cell>
          <cell r="E646">
            <v>0.87867046543330085</v>
          </cell>
          <cell r="F646" t="str">
            <v>MMU 155/128</v>
          </cell>
          <cell r="G646" t="str">
            <v>155/128</v>
          </cell>
          <cell r="H646">
            <v>7900</v>
          </cell>
          <cell r="I646">
            <v>7900</v>
          </cell>
          <cell r="J646">
            <v>7900</v>
          </cell>
          <cell r="K646">
            <v>7899.6</v>
          </cell>
          <cell r="L646">
            <v>0</v>
          </cell>
          <cell r="M646">
            <v>59247</v>
          </cell>
          <cell r="N646">
            <v>6230.2716000000009</v>
          </cell>
        </row>
        <row r="653">
          <cell r="B653" t="str">
            <v>Product number</v>
          </cell>
          <cell r="D653" t="str">
            <v>Price USD</v>
          </cell>
        </row>
        <row r="654">
          <cell r="B654" t="str">
            <v>NTM 203 24/1</v>
          </cell>
          <cell r="C654" t="str">
            <v>PRA</v>
          </cell>
          <cell r="D654">
            <v>4050</v>
          </cell>
          <cell r="E654">
            <v>0.8094436923076922</v>
          </cell>
          <cell r="F654" t="str">
            <v>TRU EL.</v>
          </cell>
          <cell r="G654" t="str">
            <v>EL.</v>
          </cell>
          <cell r="H654">
            <v>4050</v>
          </cell>
          <cell r="I654">
            <v>4050</v>
          </cell>
          <cell r="J654">
            <v>4050</v>
          </cell>
          <cell r="K654">
            <v>4048.4</v>
          </cell>
          <cell r="L654">
            <v>0</v>
          </cell>
          <cell r="M654">
            <v>30363</v>
          </cell>
          <cell r="N654">
            <v>5016.3948000000009</v>
          </cell>
        </row>
        <row r="655">
          <cell r="B655" t="str">
            <v>NTM 203 24/2</v>
          </cell>
          <cell r="C655" t="str">
            <v>PRA</v>
          </cell>
          <cell r="D655">
            <v>4770</v>
          </cell>
          <cell r="E655">
            <v>0.80822641509433968</v>
          </cell>
          <cell r="F655" t="str">
            <v>TRU EL./OPT</v>
          </cell>
          <cell r="G655" t="str">
            <v>EL./OPT</v>
          </cell>
          <cell r="H655">
            <v>4770</v>
          </cell>
          <cell r="I655">
            <v>4770</v>
          </cell>
          <cell r="J655">
            <v>4770</v>
          </cell>
          <cell r="K655">
            <v>4767.6000000000004</v>
          </cell>
          <cell r="L655">
            <v>0</v>
          </cell>
          <cell r="M655">
            <v>35757</v>
          </cell>
          <cell r="N655">
            <v>5945.94</v>
          </cell>
        </row>
        <row r="663">
          <cell r="C663" t="str">
            <v xml:space="preserve">PRA=Product ready to order          </v>
          </cell>
        </row>
        <row r="664">
          <cell r="C664" t="str">
            <v>PRT=Product ready to tender</v>
          </cell>
        </row>
        <row r="666">
          <cell r="B666" t="str">
            <v>Product number</v>
          </cell>
          <cell r="D666" t="str">
            <v>Price USD</v>
          </cell>
          <cell r="E666" t="str">
            <v>Gross margin</v>
          </cell>
          <cell r="K666" t="str">
            <v>Comments</v>
          </cell>
          <cell r="L666" t="str">
            <v>Discounts</v>
          </cell>
          <cell r="M666" t="str">
            <v>Price</v>
          </cell>
        </row>
        <row r="667">
          <cell r="B667" t="str">
            <v>AM0010100/02</v>
          </cell>
          <cell r="C667" t="str">
            <v>PRA</v>
          </cell>
          <cell r="D667">
            <v>167</v>
          </cell>
          <cell r="E667">
            <v>0.6802384154767388</v>
          </cell>
          <cell r="F667" t="str">
            <v>AMM 1 U</v>
          </cell>
          <cell r="G667" t="str">
            <v>1 U</v>
          </cell>
          <cell r="H667">
            <v>167</v>
          </cell>
          <cell r="I667">
            <v>167</v>
          </cell>
          <cell r="J667">
            <v>167</v>
          </cell>
          <cell r="K667">
            <v>166.53333333333333</v>
          </cell>
          <cell r="L667">
            <v>0</v>
          </cell>
          <cell r="M667">
            <v>1249</v>
          </cell>
          <cell r="N667">
            <v>347.10120000000001</v>
          </cell>
        </row>
        <row r="668">
          <cell r="B668" t="str">
            <v>NTM 203 33/2</v>
          </cell>
          <cell r="C668" t="str">
            <v>PRA</v>
          </cell>
          <cell r="D668">
            <v>394</v>
          </cell>
          <cell r="E668">
            <v>0.64824724716907456</v>
          </cell>
          <cell r="F668" t="str">
            <v>AMM 1U-3</v>
          </cell>
          <cell r="G668" t="str">
            <v>1U-3</v>
          </cell>
          <cell r="H668">
            <v>394</v>
          </cell>
          <cell r="I668">
            <v>394</v>
          </cell>
          <cell r="J668">
            <v>394</v>
          </cell>
          <cell r="K668">
            <v>393.33333333333331</v>
          </cell>
          <cell r="L668">
            <v>0</v>
          </cell>
          <cell r="M668">
            <v>2950</v>
          </cell>
          <cell r="N668">
            <v>900.83880000000011</v>
          </cell>
        </row>
        <row r="669">
          <cell r="B669" t="str">
            <v>AM0010203/02</v>
          </cell>
          <cell r="C669" t="str">
            <v>PRA</v>
          </cell>
          <cell r="D669">
            <v>500</v>
          </cell>
          <cell r="E669">
            <v>0.78381058461538455</v>
          </cell>
          <cell r="F669" t="str">
            <v>AMM 2U-3</v>
          </cell>
          <cell r="G669" t="str">
            <v>2U-3</v>
          </cell>
          <cell r="H669">
            <v>500</v>
          </cell>
          <cell r="I669">
            <v>500</v>
          </cell>
          <cell r="J669">
            <v>500</v>
          </cell>
          <cell r="K669">
            <v>499.86666666666667</v>
          </cell>
          <cell r="L669">
            <v>0</v>
          </cell>
          <cell r="M669">
            <v>3749</v>
          </cell>
          <cell r="N669">
            <v>702.61560000000009</v>
          </cell>
        </row>
        <row r="670">
          <cell r="B670" t="str">
            <v>AM0010401/02</v>
          </cell>
          <cell r="C670" t="str">
            <v>PRA</v>
          </cell>
          <cell r="D670">
            <v>940</v>
          </cell>
          <cell r="E670">
            <v>0.81906376432078554</v>
          </cell>
          <cell r="F670" t="str">
            <v>AMM 4U</v>
          </cell>
          <cell r="G670" t="str">
            <v>4U</v>
          </cell>
          <cell r="H670">
            <v>940</v>
          </cell>
          <cell r="I670">
            <v>940</v>
          </cell>
          <cell r="J670">
            <v>940</v>
          </cell>
          <cell r="K670">
            <v>939.86666666666667</v>
          </cell>
          <cell r="L670">
            <v>0</v>
          </cell>
          <cell r="M670">
            <v>7049</v>
          </cell>
          <cell r="N670">
            <v>1105.5204000000001</v>
          </cell>
        </row>
        <row r="676">
          <cell r="B676" t="str">
            <v>Product number</v>
          </cell>
          <cell r="D676" t="str">
            <v>Price USD</v>
          </cell>
        </row>
        <row r="677">
          <cell r="B677" t="str">
            <v>MM0012202/00</v>
          </cell>
          <cell r="C677" t="str">
            <v>PRA</v>
          </cell>
          <cell r="D677">
            <v>1920</v>
          </cell>
          <cell r="E677">
            <v>0.78492769230769233</v>
          </cell>
          <cell r="F677" t="str">
            <v>MMU 2X2</v>
          </cell>
          <cell r="G677" t="str">
            <v>2X2</v>
          </cell>
          <cell r="H677">
            <v>1920</v>
          </cell>
          <cell r="I677">
            <v>1920</v>
          </cell>
          <cell r="J677">
            <v>1920</v>
          </cell>
          <cell r="K677">
            <v>1919.8666666666666</v>
          </cell>
          <cell r="L677">
            <v>0</v>
          </cell>
          <cell r="M677">
            <v>14399</v>
          </cell>
          <cell r="N677">
            <v>2684.1024000000002</v>
          </cell>
        </row>
        <row r="678">
          <cell r="B678" t="str">
            <v>MM0014202/00</v>
          </cell>
          <cell r="C678" t="str">
            <v>PRA</v>
          </cell>
          <cell r="D678">
            <v>3240</v>
          </cell>
          <cell r="E678">
            <v>0.86711025641025641</v>
          </cell>
          <cell r="F678" t="str">
            <v>MMU 4X2</v>
          </cell>
          <cell r="G678" t="str">
            <v>4X2</v>
          </cell>
          <cell r="H678">
            <v>3240</v>
          </cell>
          <cell r="I678">
            <v>3240</v>
          </cell>
          <cell r="J678">
            <v>3240</v>
          </cell>
          <cell r="K678">
            <v>3234.5333333333333</v>
          </cell>
          <cell r="L678">
            <v>0</v>
          </cell>
          <cell r="M678">
            <v>24259</v>
          </cell>
          <cell r="N678">
            <v>2798.6579999999999</v>
          </cell>
        </row>
        <row r="679">
          <cell r="B679" t="str">
            <v>MM0012812/00</v>
          </cell>
          <cell r="C679" t="str">
            <v>PRA</v>
          </cell>
          <cell r="D679">
            <v>3240</v>
          </cell>
          <cell r="E679">
            <v>0.86842410256410252</v>
          </cell>
          <cell r="F679" t="str">
            <v>MMU 2X8</v>
          </cell>
          <cell r="G679" t="str">
            <v>2X8</v>
          </cell>
          <cell r="H679">
            <v>3240</v>
          </cell>
          <cell r="I679">
            <v>3240</v>
          </cell>
          <cell r="J679">
            <v>3240</v>
          </cell>
          <cell r="K679">
            <v>3234.5333333333333</v>
          </cell>
          <cell r="L679">
            <v>0</v>
          </cell>
          <cell r="M679">
            <v>24259</v>
          </cell>
          <cell r="N679">
            <v>2770.9884000000002</v>
          </cell>
        </row>
        <row r="680">
          <cell r="B680" t="str">
            <v>MM0013402/00</v>
          </cell>
          <cell r="C680" t="str">
            <v>PRA</v>
          </cell>
          <cell r="D680">
            <v>4280</v>
          </cell>
          <cell r="E680">
            <v>0.89931076923076925</v>
          </cell>
          <cell r="F680" t="str">
            <v>MMU 34+2</v>
          </cell>
          <cell r="G680" t="str">
            <v>34+2</v>
          </cell>
          <cell r="H680">
            <v>4280</v>
          </cell>
          <cell r="I680">
            <v>4280</v>
          </cell>
          <cell r="J680">
            <v>4280</v>
          </cell>
          <cell r="K680">
            <v>4279.6000000000004</v>
          </cell>
          <cell r="L680">
            <v>0</v>
          </cell>
          <cell r="M680">
            <v>32097</v>
          </cell>
          <cell r="N680">
            <v>2801.1743999999999</v>
          </cell>
        </row>
        <row r="681">
          <cell r="B681" t="str">
            <v>NTM 203 03/1</v>
          </cell>
          <cell r="C681" t="str">
            <v>PRA</v>
          </cell>
          <cell r="D681">
            <v>4540</v>
          </cell>
          <cell r="E681">
            <v>0.89683932226363949</v>
          </cell>
          <cell r="F681" t="str">
            <v xml:space="preserve">MMU 2x2 – 34+2 </v>
          </cell>
          <cell r="G681" t="str">
            <v xml:space="preserve">2x2 – 34+2 </v>
          </cell>
          <cell r="H681">
            <v>4540</v>
          </cell>
          <cell r="I681">
            <v>4540</v>
          </cell>
          <cell r="J681">
            <v>4540</v>
          </cell>
          <cell r="K681">
            <v>4533.2</v>
          </cell>
          <cell r="L681">
            <v>0</v>
          </cell>
          <cell r="M681">
            <v>33999</v>
          </cell>
          <cell r="N681">
            <v>3044.2716</v>
          </cell>
        </row>
        <row r="682">
          <cell r="B682" t="str">
            <v>NTM 203 28/1</v>
          </cell>
          <cell r="C682" t="str">
            <v>PRA</v>
          </cell>
          <cell r="D682">
            <v>5040</v>
          </cell>
          <cell r="E682">
            <v>0.82474000000000003</v>
          </cell>
          <cell r="F682" t="str">
            <v>MMU 2x8/16</v>
          </cell>
          <cell r="G682" t="str">
            <v>2x8/16</v>
          </cell>
          <cell r="H682">
            <v>5040</v>
          </cell>
          <cell r="I682">
            <v>5040</v>
          </cell>
          <cell r="J682">
            <v>5040</v>
          </cell>
          <cell r="K682">
            <v>5034.3999999999996</v>
          </cell>
          <cell r="L682">
            <v>0</v>
          </cell>
          <cell r="M682">
            <v>37758</v>
          </cell>
          <cell r="N682">
            <v>5741.517600000001</v>
          </cell>
        </row>
        <row r="683">
          <cell r="B683" t="str">
            <v>NTM 203 29/1</v>
          </cell>
          <cell r="C683" t="str">
            <v>PRA</v>
          </cell>
          <cell r="D683">
            <v>6740</v>
          </cell>
          <cell r="E683">
            <v>0.86707495092444642</v>
          </cell>
          <cell r="F683" t="str">
            <v>MMU 34+2/16</v>
          </cell>
          <cell r="G683" t="str">
            <v>34+2/16</v>
          </cell>
          <cell r="H683">
            <v>6740</v>
          </cell>
          <cell r="I683">
            <v>6740</v>
          </cell>
          <cell r="J683">
            <v>6740</v>
          </cell>
          <cell r="K683">
            <v>6739.6</v>
          </cell>
          <cell r="L683">
            <v>0</v>
          </cell>
          <cell r="M683">
            <v>50547</v>
          </cell>
          <cell r="N683">
            <v>5823.4464000000007</v>
          </cell>
        </row>
        <row r="688">
          <cell r="B688" t="str">
            <v>Product number</v>
          </cell>
          <cell r="D688" t="str">
            <v>Price USD</v>
          </cell>
        </row>
        <row r="689">
          <cell r="B689" t="str">
            <v>MM0012202/10</v>
          </cell>
          <cell r="C689" t="str">
            <v>PRA</v>
          </cell>
          <cell r="D689">
            <v>2070</v>
          </cell>
          <cell r="E689">
            <v>0.77318474916387969</v>
          </cell>
          <cell r="F689" t="str">
            <v>MMU 2X2 SMZ panel</v>
          </cell>
          <cell r="G689" t="str">
            <v>2X2 SMZ</v>
          </cell>
          <cell r="H689">
            <v>2070</v>
          </cell>
          <cell r="I689">
            <v>2070</v>
          </cell>
          <cell r="J689">
            <v>2070</v>
          </cell>
          <cell r="K689">
            <v>2066.6666666666665</v>
          </cell>
          <cell r="L689">
            <v>0</v>
          </cell>
          <cell r="M689">
            <v>15500</v>
          </cell>
          <cell r="N689">
            <v>3051.7991999999999</v>
          </cell>
        </row>
        <row r="690">
          <cell r="B690" t="str">
            <v>MM0014202/10</v>
          </cell>
          <cell r="C690" t="str">
            <v>PRA</v>
          </cell>
          <cell r="D690">
            <v>3470</v>
          </cell>
          <cell r="E690">
            <v>0.85146947461760147</v>
          </cell>
          <cell r="F690" t="str">
            <v>MMU 4X2  SMZ panel</v>
          </cell>
          <cell r="G690" t="str">
            <v>4X2 SMZ</v>
          </cell>
          <cell r="H690">
            <v>3470</v>
          </cell>
          <cell r="I690">
            <v>3470</v>
          </cell>
          <cell r="J690">
            <v>3470</v>
          </cell>
          <cell r="K690">
            <v>3466.6666666666665</v>
          </cell>
          <cell r="L690">
            <v>0</v>
          </cell>
          <cell r="M690">
            <v>26000</v>
          </cell>
          <cell r="N690">
            <v>3350.1060000000002</v>
          </cell>
        </row>
        <row r="691">
          <cell r="B691" t="str">
            <v>MM0013402/10</v>
          </cell>
          <cell r="C691" t="str">
            <v>PRA</v>
          </cell>
          <cell r="D691">
            <v>4360</v>
          </cell>
          <cell r="E691">
            <v>0.89401290049400139</v>
          </cell>
          <cell r="F691" t="str">
            <v>MMU 34+2 SMZ panel</v>
          </cell>
          <cell r="G691" t="str">
            <v>34+2 SMZ</v>
          </cell>
          <cell r="H691">
            <v>4360</v>
          </cell>
          <cell r="I691">
            <v>4360</v>
          </cell>
          <cell r="J691">
            <v>4360</v>
          </cell>
          <cell r="K691">
            <v>4359.4666666666662</v>
          </cell>
          <cell r="L691">
            <v>0</v>
          </cell>
          <cell r="M691">
            <v>32696</v>
          </cell>
          <cell r="N691">
            <v>3003.6743999999999</v>
          </cell>
        </row>
        <row r="692">
          <cell r="B692" t="str">
            <v>NTM 203 04/1</v>
          </cell>
          <cell r="C692" t="str">
            <v>PRA</v>
          </cell>
          <cell r="D692">
            <v>4750</v>
          </cell>
          <cell r="E692">
            <v>0.88496871902834007</v>
          </cell>
          <cell r="F692" t="str">
            <v xml:space="preserve">MMU 2x2 – 34+2 </v>
          </cell>
          <cell r="G692" t="str">
            <v>2x2 – 34+2  SMZ</v>
          </cell>
          <cell r="H692">
            <v>4750</v>
          </cell>
          <cell r="I692">
            <v>4750</v>
          </cell>
          <cell r="J692">
            <v>4750</v>
          </cell>
          <cell r="K692">
            <v>4746.5333333333338</v>
          </cell>
          <cell r="L692">
            <v>0</v>
          </cell>
          <cell r="M692">
            <v>35599</v>
          </cell>
          <cell r="N692">
            <v>3551.5908000000004</v>
          </cell>
        </row>
        <row r="693">
          <cell r="B693" t="str">
            <v>NTM 203 30/1</v>
          </cell>
          <cell r="C693" t="str">
            <v>PRA</v>
          </cell>
          <cell r="D693">
            <v>8650</v>
          </cell>
          <cell r="E693">
            <v>0.89282443041351711</v>
          </cell>
          <cell r="F693" t="str">
            <v>MMU 34+2/16</v>
          </cell>
          <cell r="G693" t="str">
            <v>34+2/16</v>
          </cell>
          <cell r="H693">
            <v>8650</v>
          </cell>
          <cell r="I693">
            <v>8650</v>
          </cell>
          <cell r="J693">
            <v>8650</v>
          </cell>
          <cell r="K693">
            <v>8642</v>
          </cell>
          <cell r="L693">
            <v>0</v>
          </cell>
          <cell r="M693">
            <v>64815</v>
          </cell>
          <cell r="N693">
            <v>6025.9464000000007</v>
          </cell>
        </row>
        <row r="698">
          <cell r="B698" t="str">
            <v>Product number</v>
          </cell>
          <cell r="D698" t="str">
            <v>Price USD</v>
          </cell>
        </row>
        <row r="699">
          <cell r="B699" t="str">
            <v>SM0010402/00</v>
          </cell>
          <cell r="C699" t="str">
            <v>PRA</v>
          </cell>
          <cell r="D699">
            <v>1000</v>
          </cell>
          <cell r="E699">
            <v>0.75962024615384616</v>
          </cell>
          <cell r="F699" t="str">
            <v>SMU Sw</v>
          </cell>
          <cell r="H699">
            <v>1000</v>
          </cell>
          <cell r="I699">
            <v>1000</v>
          </cell>
          <cell r="J699">
            <v>1000</v>
          </cell>
          <cell r="K699">
            <v>999.86666666666667</v>
          </cell>
          <cell r="L699">
            <v>0</v>
          </cell>
          <cell r="M699">
            <v>7499</v>
          </cell>
          <cell r="N699">
            <v>1562.4684000000002</v>
          </cell>
        </row>
        <row r="700">
          <cell r="B700" t="str">
            <v>SM0010802/00</v>
          </cell>
          <cell r="C700" t="str">
            <v>PRA</v>
          </cell>
          <cell r="D700">
            <v>1820</v>
          </cell>
          <cell r="E700">
            <v>0.89925325443786974</v>
          </cell>
          <cell r="F700" t="str">
            <v>SMU 8x2</v>
          </cell>
          <cell r="H700">
            <v>1820</v>
          </cell>
          <cell r="I700">
            <v>1820</v>
          </cell>
          <cell r="J700">
            <v>1820</v>
          </cell>
          <cell r="K700">
            <v>1813.2</v>
          </cell>
          <cell r="L700">
            <v>0</v>
          </cell>
          <cell r="M700">
            <v>13599</v>
          </cell>
          <cell r="N700">
            <v>1191.8340000000001</v>
          </cell>
        </row>
        <row r="701">
          <cell r="B701" t="str">
            <v>SM0011602/00</v>
          </cell>
          <cell r="C701" t="str">
            <v>PRA</v>
          </cell>
          <cell r="D701">
            <v>2960</v>
          </cell>
          <cell r="E701">
            <v>0.90089147609147624</v>
          </cell>
          <cell r="F701" t="str">
            <v>SMU 16x2</v>
          </cell>
          <cell r="H701">
            <v>2960</v>
          </cell>
          <cell r="I701">
            <v>2960</v>
          </cell>
          <cell r="J701">
            <v>2960</v>
          </cell>
          <cell r="K701">
            <v>2959.8666666666668</v>
          </cell>
          <cell r="L701">
            <v>0</v>
          </cell>
          <cell r="M701">
            <v>22199</v>
          </cell>
          <cell r="N701">
            <v>1906.848</v>
          </cell>
        </row>
        <row r="706">
          <cell r="B706" t="str">
            <v>Product number</v>
          </cell>
          <cell r="D706" t="str">
            <v>Price USD</v>
          </cell>
        </row>
        <row r="707">
          <cell r="B707" t="str">
            <v>SM0010402/10</v>
          </cell>
          <cell r="C707" t="str">
            <v>PRA</v>
          </cell>
          <cell r="D707">
            <v>1240</v>
          </cell>
          <cell r="E707">
            <v>0.74320253101736977</v>
          </cell>
          <cell r="F707" t="str">
            <v xml:space="preserve">SMU Sw SMZ panel </v>
          </cell>
          <cell r="H707">
            <v>1240</v>
          </cell>
          <cell r="I707">
            <v>1240</v>
          </cell>
          <cell r="J707">
            <v>1240</v>
          </cell>
          <cell r="K707">
            <v>1231.8666666666666</v>
          </cell>
          <cell r="L707">
            <v>0</v>
          </cell>
          <cell r="M707">
            <v>9239</v>
          </cell>
          <cell r="N707">
            <v>2069.7876000000001</v>
          </cell>
        </row>
        <row r="708">
          <cell r="B708" t="str">
            <v>SM0010802/10</v>
          </cell>
          <cell r="C708" t="str">
            <v>PRA</v>
          </cell>
          <cell r="D708">
            <v>2260</v>
          </cell>
          <cell r="E708">
            <v>0.84519828454731105</v>
          </cell>
          <cell r="F708" t="str">
            <v xml:space="preserve">SMU 8x2 SMZ panel </v>
          </cell>
          <cell r="H708">
            <v>2260</v>
          </cell>
          <cell r="I708">
            <v>2260</v>
          </cell>
          <cell r="J708">
            <v>2260</v>
          </cell>
          <cell r="K708">
            <v>2253.3333333333335</v>
          </cell>
          <cell r="L708">
            <v>0</v>
          </cell>
          <cell r="M708">
            <v>16900</v>
          </cell>
          <cell r="N708">
            <v>2274.0372000000002</v>
          </cell>
        </row>
        <row r="709">
          <cell r="B709" t="str">
            <v>SM0011602/10</v>
          </cell>
          <cell r="C709" t="str">
            <v>PRA</v>
          </cell>
          <cell r="D709">
            <v>3810</v>
          </cell>
          <cell r="E709">
            <v>0.83999122955784367</v>
          </cell>
          <cell r="F709" t="str">
            <v xml:space="preserve">SMU 16x2 SMZ panel </v>
          </cell>
          <cell r="H709">
            <v>3810</v>
          </cell>
          <cell r="I709">
            <v>3810</v>
          </cell>
          <cell r="J709">
            <v>3810</v>
          </cell>
          <cell r="K709">
            <v>3805.2</v>
          </cell>
          <cell r="L709">
            <v>0</v>
          </cell>
          <cell r="M709">
            <v>28539</v>
          </cell>
          <cell r="N709">
            <v>3962.6172000000006</v>
          </cell>
        </row>
        <row r="713">
          <cell r="B713" t="str">
            <v>Product number</v>
          </cell>
          <cell r="D713" t="str">
            <v>Price USD</v>
          </cell>
        </row>
        <row r="714">
          <cell r="B714" t="str">
            <v>SA0010012/00</v>
          </cell>
          <cell r="C714" t="str">
            <v>PRA</v>
          </cell>
          <cell r="D714">
            <v>580</v>
          </cell>
          <cell r="E714">
            <v>0.79479427055702911</v>
          </cell>
          <cell r="F714" t="str">
            <v>SAU Basic</v>
          </cell>
          <cell r="G714" t="str">
            <v>Basic</v>
          </cell>
          <cell r="H714">
            <v>580</v>
          </cell>
          <cell r="I714">
            <v>580</v>
          </cell>
          <cell r="J714">
            <v>580</v>
          </cell>
          <cell r="K714">
            <v>573.11080000000004</v>
          </cell>
          <cell r="L714">
            <v>0</v>
          </cell>
          <cell r="M714">
            <v>4298.3310000000001</v>
          </cell>
          <cell r="N714">
            <v>773.62560000000008</v>
          </cell>
        </row>
        <row r="715">
          <cell r="B715" t="str">
            <v>SA0110012/00</v>
          </cell>
          <cell r="C715" t="str">
            <v>PRA</v>
          </cell>
          <cell r="D715">
            <v>1160</v>
          </cell>
          <cell r="E715">
            <v>0.7931885941644562</v>
          </cell>
          <cell r="F715" t="str">
            <v>SAU Exp 1</v>
          </cell>
          <cell r="G715" t="str">
            <v>Exp 1</v>
          </cell>
          <cell r="H715">
            <v>1160</v>
          </cell>
          <cell r="I715">
            <v>1160</v>
          </cell>
          <cell r="J715">
            <v>1160</v>
          </cell>
          <cell r="K715">
            <v>1159.8441624000002</v>
          </cell>
          <cell r="L715">
            <v>0</v>
          </cell>
          <cell r="M715">
            <v>8698.8312180000012</v>
          </cell>
          <cell r="N715">
            <v>1559.3579999999999</v>
          </cell>
        </row>
        <row r="716">
          <cell r="B716" t="str">
            <v>SA0210012/00</v>
          </cell>
          <cell r="C716" t="str">
            <v>PRA</v>
          </cell>
          <cell r="D716">
            <v>1220</v>
          </cell>
          <cell r="E716">
            <v>0.75515596469104673</v>
          </cell>
          <cell r="F716" t="str">
            <v>SAU Exp 2</v>
          </cell>
          <cell r="G716" t="str">
            <v>Exp 2</v>
          </cell>
          <cell r="H716">
            <v>1220</v>
          </cell>
          <cell r="I716">
            <v>1220</v>
          </cell>
          <cell r="J716">
            <v>1220</v>
          </cell>
          <cell r="K716">
            <v>1213.2</v>
          </cell>
          <cell r="L716">
            <v>0</v>
          </cell>
          <cell r="M716">
            <v>9099</v>
          </cell>
          <cell r="N716">
            <v>1941.6132</v>
          </cell>
        </row>
        <row r="717">
          <cell r="B717" t="str">
            <v>HRY 901 09/1</v>
          </cell>
          <cell r="C717" t="str">
            <v>PRA</v>
          </cell>
          <cell r="D717">
            <v>1160</v>
          </cell>
          <cell r="E717">
            <v>0.71352785145888598</v>
          </cell>
          <cell r="F717" t="str">
            <v>SAU IP Kit</v>
          </cell>
          <cell r="G717" t="str">
            <v>IP Kit</v>
          </cell>
          <cell r="H717">
            <v>1160</v>
          </cell>
          <cell r="I717">
            <v>1160</v>
          </cell>
          <cell r="J717">
            <v>1160</v>
          </cell>
          <cell r="K717">
            <v>1160</v>
          </cell>
          <cell r="L717">
            <v>0</v>
          </cell>
          <cell r="M717">
            <v>8700</v>
          </cell>
          <cell r="N717">
            <v>2160</v>
          </cell>
        </row>
        <row r="722">
          <cell r="B722" t="str">
            <v>Product number</v>
          </cell>
          <cell r="D722" t="str">
            <v>Price USD</v>
          </cell>
        </row>
        <row r="723">
          <cell r="B723" t="str">
            <v>NTM 203 05/1</v>
          </cell>
          <cell r="C723" t="str">
            <v>PRA</v>
          </cell>
          <cell r="D723">
            <v>2520</v>
          </cell>
          <cell r="E723">
            <v>0.7852507692307692</v>
          </cell>
          <cell r="F723" t="str">
            <v>ETU</v>
          </cell>
          <cell r="G723" t="str">
            <v>ETU</v>
          </cell>
          <cell r="H723">
            <v>2520</v>
          </cell>
          <cell r="I723">
            <v>2520</v>
          </cell>
          <cell r="J723">
            <v>2520</v>
          </cell>
          <cell r="K723">
            <v>2519.8666666666668</v>
          </cell>
          <cell r="L723">
            <v>0</v>
          </cell>
          <cell r="M723">
            <v>18899</v>
          </cell>
          <cell r="N723">
            <v>3517.5924000000005</v>
          </cell>
        </row>
        <row r="725">
          <cell r="B725" t="str">
            <v xml:space="preserve"> </v>
          </cell>
        </row>
        <row r="726">
          <cell r="B726" t="str">
            <v>Product number</v>
          </cell>
          <cell r="D726" t="str">
            <v>Price USD</v>
          </cell>
        </row>
        <row r="727">
          <cell r="B727" t="str">
            <v>NTM 203 42/1</v>
          </cell>
          <cell r="C727" t="str">
            <v>PRA</v>
          </cell>
          <cell r="D727">
            <v>530</v>
          </cell>
          <cell r="E727">
            <v>0.59704557329462993</v>
          </cell>
          <cell r="H727">
            <v>530</v>
          </cell>
          <cell r="I727">
            <v>530</v>
          </cell>
          <cell r="J727">
            <v>530</v>
          </cell>
          <cell r="K727">
            <v>522</v>
          </cell>
          <cell r="L727">
            <v>0</v>
          </cell>
          <cell r="M727">
            <v>3915</v>
          </cell>
          <cell r="N727">
            <v>1388.1779999999999</v>
          </cell>
        </row>
        <row r="728">
          <cell r="B728" t="str">
            <v>NTM 203 43/1</v>
          </cell>
          <cell r="C728" t="str">
            <v>PRA</v>
          </cell>
          <cell r="D728">
            <v>510</v>
          </cell>
          <cell r="E728">
            <v>0.58124343891402719</v>
          </cell>
          <cell r="H728">
            <v>510</v>
          </cell>
          <cell r="I728">
            <v>510</v>
          </cell>
          <cell r="J728">
            <v>510</v>
          </cell>
          <cell r="K728">
            <v>508.66666666666669</v>
          </cell>
          <cell r="L728">
            <v>0</v>
          </cell>
          <cell r="M728">
            <v>3815</v>
          </cell>
          <cell r="N728">
            <v>1388.1779999999999</v>
          </cell>
        </row>
        <row r="731">
          <cell r="B731" t="str">
            <v>Product number</v>
          </cell>
          <cell r="D731" t="str">
            <v>Price USD</v>
          </cell>
        </row>
        <row r="732">
          <cell r="B732" t="str">
            <v>UFE 111 31/1</v>
          </cell>
          <cell r="C732" t="str">
            <v>PRA</v>
          </cell>
          <cell r="D732">
            <v>830</v>
          </cell>
          <cell r="E732">
            <v>0.6845339017608898</v>
          </cell>
          <cell r="H732">
            <v>830</v>
          </cell>
          <cell r="I732">
            <v>830</v>
          </cell>
          <cell r="J732">
            <v>830</v>
          </cell>
          <cell r="K732">
            <v>826.5333333333333</v>
          </cell>
          <cell r="L732">
            <v>0</v>
          </cell>
          <cell r="M732">
            <v>6199</v>
          </cell>
          <cell r="N732">
            <v>1701.9395999999999</v>
          </cell>
        </row>
        <row r="735">
          <cell r="B735" t="str">
            <v>Product number</v>
          </cell>
          <cell r="D735" t="str">
            <v>Price USD</v>
          </cell>
        </row>
        <row r="736">
          <cell r="B736" t="str">
            <v>NTM 203 31</v>
          </cell>
          <cell r="C736" t="str">
            <v>PRA</v>
          </cell>
          <cell r="D736">
            <v>860</v>
          </cell>
          <cell r="E736">
            <v>0.77624872987477644</v>
          </cell>
          <cell r="H736">
            <v>860</v>
          </cell>
          <cell r="I736">
            <v>860</v>
          </cell>
          <cell r="J736">
            <v>860</v>
          </cell>
          <cell r="K736">
            <v>853.33333333333337</v>
          </cell>
          <cell r="L736">
            <v>0</v>
          </cell>
          <cell r="M736">
            <v>6400</v>
          </cell>
          <cell r="N736">
            <v>1250.7695999999999</v>
          </cell>
        </row>
        <row r="743">
          <cell r="B743" t="str">
            <v>Product number</v>
          </cell>
          <cell r="D743" t="str">
            <v>Price USD</v>
          </cell>
        </row>
        <row r="744">
          <cell r="B744" t="str">
            <v>FAL 104 3849</v>
          </cell>
          <cell r="C744" t="str">
            <v>PRA</v>
          </cell>
          <cell r="D744">
            <v>2900</v>
          </cell>
          <cell r="E744">
            <v>0.99734748010610075</v>
          </cell>
          <cell r="H744">
            <v>2900</v>
          </cell>
          <cell r="I744">
            <v>2900</v>
          </cell>
          <cell r="J744">
            <v>2900</v>
          </cell>
          <cell r="K744">
            <v>2900</v>
          </cell>
          <cell r="L744">
            <v>0</v>
          </cell>
          <cell r="M744">
            <v>21750</v>
          </cell>
          <cell r="N744">
            <v>50</v>
          </cell>
        </row>
        <row r="745">
          <cell r="B745" t="str">
            <v>FAL 104 4133</v>
          </cell>
          <cell r="C745" t="str">
            <v>PRT</v>
          </cell>
          <cell r="D745">
            <v>270</v>
          </cell>
          <cell r="E745">
            <v>0.97150997150997154</v>
          </cell>
          <cell r="H745">
            <v>270</v>
          </cell>
          <cell r="I745">
            <v>270</v>
          </cell>
          <cell r="J745">
            <v>270</v>
          </cell>
          <cell r="K745">
            <v>266.8</v>
          </cell>
          <cell r="L745">
            <v>0</v>
          </cell>
          <cell r="M745">
            <v>2001</v>
          </cell>
          <cell r="N745">
            <v>50</v>
          </cell>
        </row>
        <row r="746">
          <cell r="B746" t="str">
            <v>FAL 104 3850</v>
          </cell>
          <cell r="C746" t="str">
            <v>PRA</v>
          </cell>
          <cell r="D746">
            <v>820</v>
          </cell>
          <cell r="E746">
            <v>0.99061913696060033</v>
          </cell>
          <cell r="H746">
            <v>820</v>
          </cell>
          <cell r="I746">
            <v>820</v>
          </cell>
          <cell r="J746">
            <v>820</v>
          </cell>
          <cell r="K746">
            <v>812</v>
          </cell>
          <cell r="L746">
            <v>0</v>
          </cell>
          <cell r="M746">
            <v>6090</v>
          </cell>
          <cell r="N746">
            <v>50</v>
          </cell>
        </row>
        <row r="747">
          <cell r="B747" t="str">
            <v>FAL 104 3851</v>
          </cell>
          <cell r="C747" t="str">
            <v>PRA</v>
          </cell>
          <cell r="D747">
            <v>1740</v>
          </cell>
          <cell r="E747">
            <v>0.99557913351016802</v>
          </cell>
          <cell r="H747">
            <v>1740</v>
          </cell>
          <cell r="I747">
            <v>1740</v>
          </cell>
          <cell r="J747">
            <v>1740</v>
          </cell>
          <cell r="K747">
            <v>1740</v>
          </cell>
          <cell r="L747">
            <v>0</v>
          </cell>
          <cell r="M747">
            <v>13050</v>
          </cell>
          <cell r="N747">
            <v>50</v>
          </cell>
        </row>
        <row r="749">
          <cell r="B749" t="str">
            <v>FAL 104 3852</v>
          </cell>
          <cell r="C749" t="str">
            <v>PRA</v>
          </cell>
          <cell r="D749">
            <v>325</v>
          </cell>
          <cell r="E749">
            <v>0.97633136094674555</v>
          </cell>
          <cell r="H749">
            <v>325</v>
          </cell>
          <cell r="I749">
            <v>325</v>
          </cell>
          <cell r="J749">
            <v>325</v>
          </cell>
          <cell r="K749">
            <v>324.8</v>
          </cell>
          <cell r="L749">
            <v>0</v>
          </cell>
          <cell r="M749">
            <v>2436</v>
          </cell>
          <cell r="N749">
            <v>50</v>
          </cell>
        </row>
        <row r="750">
          <cell r="B750" t="str">
            <v>FAL 104 3853</v>
          </cell>
          <cell r="C750" t="str">
            <v>PRA</v>
          </cell>
          <cell r="D750">
            <v>1160</v>
          </cell>
          <cell r="E750">
            <v>0.99336870026525204</v>
          </cell>
          <cell r="H750">
            <v>1160</v>
          </cell>
          <cell r="I750">
            <v>1160</v>
          </cell>
          <cell r="J750">
            <v>1160</v>
          </cell>
          <cell r="K750">
            <v>1160</v>
          </cell>
          <cell r="L750">
            <v>0</v>
          </cell>
          <cell r="M750">
            <v>8700</v>
          </cell>
          <cell r="N750">
            <v>50</v>
          </cell>
        </row>
        <row r="752">
          <cell r="B752" t="str">
            <v>FAL 104 4383</v>
          </cell>
          <cell r="C752" t="str">
            <v>PRT</v>
          </cell>
          <cell r="D752">
            <v>232</v>
          </cell>
          <cell r="E752">
            <v>0.96684350132625996</v>
          </cell>
          <cell r="H752">
            <v>232</v>
          </cell>
          <cell r="I752">
            <v>232</v>
          </cell>
          <cell r="J752">
            <v>232</v>
          </cell>
          <cell r="K752">
            <v>232</v>
          </cell>
          <cell r="L752">
            <v>0</v>
          </cell>
          <cell r="M752">
            <v>1740</v>
          </cell>
          <cell r="N752">
            <v>50</v>
          </cell>
        </row>
        <row r="753">
          <cell r="B753" t="str">
            <v>FAL 104 3886</v>
          </cell>
          <cell r="C753" t="str">
            <v>PRA</v>
          </cell>
          <cell r="D753">
            <v>1102</v>
          </cell>
          <cell r="E753">
            <v>0.99301968448973899</v>
          </cell>
          <cell r="H753">
            <v>1102</v>
          </cell>
          <cell r="I753">
            <v>1102</v>
          </cell>
          <cell r="J753">
            <v>1102</v>
          </cell>
          <cell r="K753">
            <v>1102</v>
          </cell>
          <cell r="L753">
            <v>0</v>
          </cell>
          <cell r="M753">
            <v>8265</v>
          </cell>
          <cell r="N753">
            <v>50</v>
          </cell>
        </row>
        <row r="754">
          <cell r="B754" t="str">
            <v>FAL 104 3887</v>
          </cell>
          <cell r="C754" t="str">
            <v>PRA</v>
          </cell>
          <cell r="D754">
            <v>1624</v>
          </cell>
          <cell r="E754">
            <v>0.99526335733232285</v>
          </cell>
          <cell r="H754">
            <v>1624</v>
          </cell>
          <cell r="I754">
            <v>1624</v>
          </cell>
          <cell r="J754">
            <v>1624</v>
          </cell>
          <cell r="K754">
            <v>1624</v>
          </cell>
          <cell r="L754">
            <v>0</v>
          </cell>
          <cell r="M754">
            <v>12180</v>
          </cell>
          <cell r="N754">
            <v>50</v>
          </cell>
        </row>
        <row r="755">
          <cell r="B755" t="str">
            <v>FAL 104 3888</v>
          </cell>
          <cell r="C755" t="str">
            <v>PRA</v>
          </cell>
          <cell r="D755">
            <v>2958</v>
          </cell>
          <cell r="E755">
            <v>0.99739949030009878</v>
          </cell>
          <cell r="H755">
            <v>2958</v>
          </cell>
          <cell r="I755">
            <v>2958</v>
          </cell>
          <cell r="J755">
            <v>2958</v>
          </cell>
          <cell r="K755">
            <v>2958</v>
          </cell>
          <cell r="L755">
            <v>0</v>
          </cell>
          <cell r="M755">
            <v>22185</v>
          </cell>
          <cell r="N755">
            <v>50</v>
          </cell>
        </row>
        <row r="756">
          <cell r="B756" t="str">
            <v>FAL 104 4136</v>
          </cell>
          <cell r="C756" t="str">
            <v>PRT</v>
          </cell>
          <cell r="D756">
            <v>836</v>
          </cell>
          <cell r="E756">
            <v>0.99079867500920138</v>
          </cell>
          <cell r="H756">
            <v>836</v>
          </cell>
          <cell r="I756">
            <v>836</v>
          </cell>
          <cell r="J756">
            <v>836</v>
          </cell>
          <cell r="K756">
            <v>835.2</v>
          </cell>
          <cell r="L756">
            <v>0</v>
          </cell>
          <cell r="M756">
            <v>6264</v>
          </cell>
          <cell r="N756">
            <v>50</v>
          </cell>
        </row>
        <row r="757">
          <cell r="B757" t="str">
            <v>FAL 104 4135</v>
          </cell>
          <cell r="C757" t="str">
            <v>PRT</v>
          </cell>
          <cell r="D757">
            <v>870</v>
          </cell>
          <cell r="E757">
            <v>0.99115826702033594</v>
          </cell>
          <cell r="H757">
            <v>870</v>
          </cell>
          <cell r="I757">
            <v>870</v>
          </cell>
          <cell r="J757">
            <v>870</v>
          </cell>
          <cell r="K757">
            <v>870</v>
          </cell>
          <cell r="L757">
            <v>0</v>
          </cell>
          <cell r="M757">
            <v>6525</v>
          </cell>
          <cell r="N757">
            <v>50</v>
          </cell>
        </row>
        <row r="762">
          <cell r="B762" t="str">
            <v>Product number</v>
          </cell>
          <cell r="D762" t="str">
            <v>Price USD</v>
          </cell>
        </row>
        <row r="763">
          <cell r="B763" t="str">
            <v>FAL 114 16</v>
          </cell>
          <cell r="C763" t="str">
            <v>PRT</v>
          </cell>
          <cell r="D763">
            <v>580</v>
          </cell>
          <cell r="E763">
            <v>1</v>
          </cell>
          <cell r="H763">
            <v>580</v>
          </cell>
          <cell r="I763">
            <v>580</v>
          </cell>
          <cell r="J763">
            <v>580</v>
          </cell>
          <cell r="K763">
            <v>580</v>
          </cell>
          <cell r="L763">
            <v>0</v>
          </cell>
          <cell r="M763">
            <v>4350</v>
          </cell>
          <cell r="N763">
            <v>0</v>
          </cell>
        </row>
        <row r="769">
          <cell r="B769" t="str">
            <v>Product number</v>
          </cell>
          <cell r="D769" t="str">
            <v>Price USD</v>
          </cell>
        </row>
        <row r="771">
          <cell r="B771" t="str">
            <v>SDC 901 08/1</v>
          </cell>
          <cell r="C771" t="str">
            <v>PRA</v>
          </cell>
          <cell r="D771">
            <v>1400</v>
          </cell>
          <cell r="E771">
            <v>0.65025802197802196</v>
          </cell>
          <cell r="H771">
            <v>1400</v>
          </cell>
          <cell r="I771">
            <v>1400</v>
          </cell>
          <cell r="J771">
            <v>1400</v>
          </cell>
          <cell r="K771">
            <v>1392</v>
          </cell>
          <cell r="L771">
            <v>0</v>
          </cell>
          <cell r="M771">
            <v>10440</v>
          </cell>
          <cell r="N771">
            <v>3182.6520000000005</v>
          </cell>
        </row>
        <row r="774">
          <cell r="B774" t="str">
            <v>NTM 203 009/1</v>
          </cell>
          <cell r="C774" t="str">
            <v>PRA</v>
          </cell>
          <cell r="D774">
            <v>3140</v>
          </cell>
          <cell r="E774">
            <v>0.71561287604115631</v>
          </cell>
          <cell r="H774">
            <v>3140</v>
          </cell>
          <cell r="I774">
            <v>3140</v>
          </cell>
          <cell r="J774">
            <v>3140</v>
          </cell>
          <cell r="K774">
            <v>3132</v>
          </cell>
          <cell r="L774">
            <v>0</v>
          </cell>
          <cell r="M774">
            <v>23490</v>
          </cell>
          <cell r="N774">
            <v>5804.3412000000008</v>
          </cell>
        </row>
        <row r="775">
          <cell r="B775" t="str">
            <v>NTM 203 010/1</v>
          </cell>
          <cell r="C775" t="str">
            <v>PRA</v>
          </cell>
          <cell r="D775">
            <v>4300</v>
          </cell>
          <cell r="E775">
            <v>0.78981152057245085</v>
          </cell>
          <cell r="H775">
            <v>4300</v>
          </cell>
          <cell r="I775">
            <v>4300</v>
          </cell>
          <cell r="J775">
            <v>4300</v>
          </cell>
          <cell r="K775">
            <v>4292</v>
          </cell>
          <cell r="L775">
            <v>0</v>
          </cell>
          <cell r="M775">
            <v>32190</v>
          </cell>
          <cell r="N775">
            <v>5874.7680000000009</v>
          </cell>
        </row>
        <row r="776">
          <cell r="B776" t="str">
            <v>NTM 203 011/1</v>
          </cell>
          <cell r="C776" t="str">
            <v>PRA</v>
          </cell>
          <cell r="D776">
            <v>5460</v>
          </cell>
          <cell r="E776">
            <v>0.82878972104818249</v>
          </cell>
          <cell r="H776">
            <v>5460</v>
          </cell>
          <cell r="I776">
            <v>5460</v>
          </cell>
          <cell r="J776">
            <v>5460</v>
          </cell>
          <cell r="K776">
            <v>5452</v>
          </cell>
          <cell r="L776">
            <v>0</v>
          </cell>
          <cell r="M776">
            <v>40890</v>
          </cell>
          <cell r="N776">
            <v>6076.2528000000002</v>
          </cell>
        </row>
        <row r="779">
          <cell r="B779" t="str">
            <v>NTM 203 008/1</v>
          </cell>
          <cell r="C779" t="str">
            <v>PRA</v>
          </cell>
          <cell r="D779">
            <v>820</v>
          </cell>
          <cell r="E779">
            <v>0.70270213883677302</v>
          </cell>
          <cell r="H779">
            <v>820</v>
          </cell>
          <cell r="I779">
            <v>820</v>
          </cell>
          <cell r="J779">
            <v>820</v>
          </cell>
          <cell r="K779">
            <v>812</v>
          </cell>
          <cell r="L779">
            <v>0</v>
          </cell>
          <cell r="M779">
            <v>6090</v>
          </cell>
          <cell r="N779">
            <v>1584.5976000000001</v>
          </cell>
        </row>
        <row r="781">
          <cell r="B781" t="str">
            <v>SDC 127 202/1</v>
          </cell>
          <cell r="C781" t="str">
            <v>PRA</v>
          </cell>
          <cell r="D781">
            <v>4310</v>
          </cell>
          <cell r="E781">
            <v>0.28772159200428349</v>
          </cell>
          <cell r="H781">
            <v>4310</v>
          </cell>
          <cell r="I781">
            <v>4310</v>
          </cell>
          <cell r="J781">
            <v>4310</v>
          </cell>
          <cell r="K781">
            <v>4303.333333333333</v>
          </cell>
          <cell r="L781">
            <v>0</v>
          </cell>
          <cell r="M781">
            <v>32275</v>
          </cell>
          <cell r="N781">
            <v>19954.479599999999</v>
          </cell>
        </row>
        <row r="782">
          <cell r="B782" t="str">
            <v>SDC 127 202/2</v>
          </cell>
          <cell r="C782" t="str">
            <v>PRA</v>
          </cell>
          <cell r="D782">
            <v>4080</v>
          </cell>
          <cell r="E782">
            <v>0.30252117647058824</v>
          </cell>
          <cell r="H782">
            <v>4080</v>
          </cell>
          <cell r="I782">
            <v>4080</v>
          </cell>
          <cell r="J782">
            <v>4080</v>
          </cell>
          <cell r="K782">
            <v>4071.3333333333335</v>
          </cell>
          <cell r="L782">
            <v>0</v>
          </cell>
          <cell r="M782">
            <v>30535</v>
          </cell>
          <cell r="N782">
            <v>18497.1384</v>
          </cell>
        </row>
        <row r="791">
          <cell r="B791" t="str">
            <v>Product number</v>
          </cell>
          <cell r="D791" t="str">
            <v>Price USD</v>
          </cell>
          <cell r="E791" t="str">
            <v>Gross margin</v>
          </cell>
        </row>
        <row r="793">
          <cell r="B793" t="str">
            <v xml:space="preserve">FAB 801 3642/1 </v>
          </cell>
          <cell r="C793" t="str">
            <v>PRA</v>
          </cell>
          <cell r="D793">
            <v>5620</v>
          </cell>
          <cell r="E793">
            <v>0.80472251847796328</v>
          </cell>
          <cell r="H793">
            <v>5620</v>
          </cell>
          <cell r="I793">
            <v>5620</v>
          </cell>
          <cell r="J793">
            <v>5620</v>
          </cell>
          <cell r="K793">
            <v>5614.4</v>
          </cell>
          <cell r="L793">
            <v>0</v>
          </cell>
          <cell r="M793">
            <v>42108</v>
          </cell>
          <cell r="N793">
            <v>7133.4864000000007</v>
          </cell>
        </row>
        <row r="797">
          <cell r="B797" t="str">
            <v xml:space="preserve">FAB 801 3643/1 </v>
          </cell>
          <cell r="C797" t="str">
            <v>PRA</v>
          </cell>
          <cell r="D797">
            <v>15560</v>
          </cell>
          <cell r="E797">
            <v>0.72310397468855059</v>
          </cell>
          <cell r="H797">
            <v>15560</v>
          </cell>
          <cell r="I797">
            <v>15560</v>
          </cell>
          <cell r="J797">
            <v>15560</v>
          </cell>
          <cell r="K797">
            <v>15555.6</v>
          </cell>
          <cell r="L797">
            <v>0</v>
          </cell>
          <cell r="M797">
            <v>116667</v>
          </cell>
          <cell r="N797">
            <v>28005.264000000003</v>
          </cell>
        </row>
        <row r="798">
          <cell r="B798" t="str">
            <v>FAB 801 3643/2</v>
          </cell>
          <cell r="C798" t="str">
            <v>PRA</v>
          </cell>
          <cell r="D798">
            <v>16710</v>
          </cell>
          <cell r="E798">
            <v>0.74464977765501994</v>
          </cell>
          <cell r="H798">
            <v>16710</v>
          </cell>
          <cell r="I798">
            <v>16710</v>
          </cell>
          <cell r="J798">
            <v>16710</v>
          </cell>
          <cell r="K798">
            <v>16704</v>
          </cell>
          <cell r="L798">
            <v>0</v>
          </cell>
          <cell r="M798">
            <v>125280</v>
          </cell>
          <cell r="N798">
            <v>27734.864400000002</v>
          </cell>
        </row>
        <row r="808">
          <cell r="B808" t="str">
            <v>SXK 111 509/1</v>
          </cell>
          <cell r="C808" t="str">
            <v>PRA</v>
          </cell>
          <cell r="D808">
            <v>540</v>
          </cell>
          <cell r="E808">
            <v>0.58828615384615379</v>
          </cell>
          <cell r="H808">
            <v>540</v>
          </cell>
          <cell r="I808">
            <v>540</v>
          </cell>
          <cell r="J808">
            <v>540</v>
          </cell>
          <cell r="K808">
            <v>533.22360000000003</v>
          </cell>
          <cell r="L808">
            <v>0</v>
          </cell>
          <cell r="M808">
            <v>3999.1770000000001</v>
          </cell>
          <cell r="N808">
            <v>1445.1156000000001</v>
          </cell>
        </row>
        <row r="809">
          <cell r="B809" t="str">
            <v>SXK 111 619/1</v>
          </cell>
          <cell r="C809" t="str">
            <v>PRA</v>
          </cell>
          <cell r="D809">
            <v>480</v>
          </cell>
          <cell r="E809">
            <v>0.57108423076923076</v>
          </cell>
          <cell r="H809">
            <v>480</v>
          </cell>
          <cell r="I809">
            <v>480</v>
          </cell>
          <cell r="J809">
            <v>480</v>
          </cell>
          <cell r="K809">
            <v>479.70845999999995</v>
          </cell>
          <cell r="L809">
            <v>0</v>
          </cell>
          <cell r="M809">
            <v>3597.8134499999996</v>
          </cell>
          <cell r="N809">
            <v>1338.2172</v>
          </cell>
        </row>
        <row r="811">
          <cell r="B811" t="str">
            <v>ROJ 119 2248/1</v>
          </cell>
          <cell r="C811" t="str">
            <v>PRT</v>
          </cell>
          <cell r="D811">
            <v>290</v>
          </cell>
          <cell r="E811">
            <v>0.68328912466843506</v>
          </cell>
          <cell r="H811">
            <v>290</v>
          </cell>
          <cell r="I811">
            <v>290</v>
          </cell>
          <cell r="J811">
            <v>290</v>
          </cell>
          <cell r="K811">
            <v>290</v>
          </cell>
          <cell r="L811">
            <v>0</v>
          </cell>
          <cell r="M811">
            <v>2175</v>
          </cell>
          <cell r="N811">
            <v>597</v>
          </cell>
        </row>
        <row r="812">
          <cell r="B812" t="str">
            <v>NTM 101 728/1</v>
          </cell>
          <cell r="C812" t="str">
            <v>PRA</v>
          </cell>
          <cell r="D812">
            <v>670</v>
          </cell>
          <cell r="E812">
            <v>0.62762691159586681</v>
          </cell>
          <cell r="H812">
            <v>670</v>
          </cell>
          <cell r="I812">
            <v>670</v>
          </cell>
          <cell r="J812">
            <v>670</v>
          </cell>
          <cell r="K812">
            <v>666.66666666666663</v>
          </cell>
          <cell r="L812">
            <v>0</v>
          </cell>
          <cell r="M812">
            <v>5000</v>
          </cell>
          <cell r="N812">
            <v>1621.6848</v>
          </cell>
        </row>
        <row r="813">
          <cell r="B813" t="str">
            <v>SEA 910 24/1</v>
          </cell>
          <cell r="C813" t="str">
            <v>PRA</v>
          </cell>
          <cell r="D813">
            <v>100</v>
          </cell>
          <cell r="E813">
            <v>0.80714523076923084</v>
          </cell>
          <cell r="H813">
            <v>100</v>
          </cell>
          <cell r="I813">
            <v>100</v>
          </cell>
          <cell r="J813">
            <v>100</v>
          </cell>
          <cell r="K813">
            <v>100</v>
          </cell>
          <cell r="L813">
            <v>0</v>
          </cell>
          <cell r="M813">
            <v>750</v>
          </cell>
          <cell r="N813">
            <v>125.3556</v>
          </cell>
        </row>
        <row r="821">
          <cell r="B821" t="str">
            <v>Product number</v>
          </cell>
          <cell r="D821" t="str">
            <v>Price USD</v>
          </cell>
        </row>
        <row r="823">
          <cell r="B823" t="str">
            <v>6/NTM 201 230/42</v>
          </cell>
          <cell r="C823" t="str">
            <v>PRA</v>
          </cell>
          <cell r="D823">
            <v>6</v>
          </cell>
          <cell r="E823">
            <v>0.7992307692307693</v>
          </cell>
          <cell r="H823">
            <v>6</v>
          </cell>
          <cell r="I823">
            <v>6</v>
          </cell>
          <cell r="J823">
            <v>6</v>
          </cell>
          <cell r="K823">
            <v>5.6</v>
          </cell>
          <cell r="L823">
            <v>0</v>
          </cell>
          <cell r="M823">
            <v>42</v>
          </cell>
          <cell r="N823">
            <v>7.83</v>
          </cell>
        </row>
        <row r="824">
          <cell r="B824" t="str">
            <v>6/NTM 201 230/44</v>
          </cell>
          <cell r="C824" t="str">
            <v>PRA</v>
          </cell>
          <cell r="D824">
            <v>7</v>
          </cell>
          <cell r="E824">
            <v>0.78352527472527467</v>
          </cell>
          <cell r="H824">
            <v>7</v>
          </cell>
          <cell r="I824">
            <v>7</v>
          </cell>
          <cell r="J824">
            <v>7</v>
          </cell>
          <cell r="K824">
            <v>6.4</v>
          </cell>
          <cell r="L824">
            <v>0</v>
          </cell>
          <cell r="M824">
            <v>48</v>
          </cell>
          <cell r="N824">
            <v>9.8496000000000006</v>
          </cell>
        </row>
        <row r="826">
          <cell r="B826" t="str">
            <v>BGK 342 50/1</v>
          </cell>
          <cell r="C826" t="str">
            <v>PRA</v>
          </cell>
          <cell r="D826">
            <v>340</v>
          </cell>
          <cell r="E826">
            <v>0.61176199095022621</v>
          </cell>
          <cell r="H826">
            <v>340</v>
          </cell>
          <cell r="I826">
            <v>340</v>
          </cell>
          <cell r="J826">
            <v>340</v>
          </cell>
          <cell r="K826">
            <v>337.33333333333331</v>
          </cell>
          <cell r="L826">
            <v>0</v>
          </cell>
          <cell r="M826">
            <v>2530</v>
          </cell>
          <cell r="N826">
            <v>858.00600000000009</v>
          </cell>
        </row>
        <row r="827">
          <cell r="B827" t="str">
            <v>BGK 342 51/1</v>
          </cell>
          <cell r="C827" t="str">
            <v>PRA</v>
          </cell>
          <cell r="D827">
            <v>920</v>
          </cell>
          <cell r="E827">
            <v>0.67045371237458184</v>
          </cell>
          <cell r="H827">
            <v>920</v>
          </cell>
          <cell r="I827">
            <v>920</v>
          </cell>
          <cell r="J827">
            <v>920</v>
          </cell>
          <cell r="K827">
            <v>920</v>
          </cell>
          <cell r="L827">
            <v>0</v>
          </cell>
          <cell r="M827">
            <v>6900</v>
          </cell>
          <cell r="N827">
            <v>1970.6868000000002</v>
          </cell>
        </row>
        <row r="828">
          <cell r="B828" t="str">
            <v>BGK 342 52/1</v>
          </cell>
          <cell r="C828" t="str">
            <v>PRA</v>
          </cell>
          <cell r="D828">
            <v>400</v>
          </cell>
          <cell r="E828">
            <v>0.52461723076923072</v>
          </cell>
          <cell r="H828">
            <v>400</v>
          </cell>
          <cell r="I828">
            <v>400</v>
          </cell>
          <cell r="J828">
            <v>400</v>
          </cell>
          <cell r="K828">
            <v>393.33333333333331</v>
          </cell>
          <cell r="L828">
            <v>0</v>
          </cell>
          <cell r="M828">
            <v>2950</v>
          </cell>
          <cell r="N828">
            <v>1235.9952000000001</v>
          </cell>
        </row>
        <row r="829">
          <cell r="B829" t="str">
            <v>BGK 342 53/1</v>
          </cell>
          <cell r="C829" t="str">
            <v>PRA</v>
          </cell>
          <cell r="D829">
            <v>1470</v>
          </cell>
          <cell r="E829">
            <v>0.602727284144427</v>
          </cell>
          <cell r="H829">
            <v>1470</v>
          </cell>
          <cell r="I829">
            <v>1470</v>
          </cell>
          <cell r="J829">
            <v>1470</v>
          </cell>
          <cell r="K829">
            <v>1466.6666666666667</v>
          </cell>
          <cell r="L829">
            <v>0</v>
          </cell>
          <cell r="M829">
            <v>11000</v>
          </cell>
          <cell r="N829">
            <v>3795.9408000000003</v>
          </cell>
        </row>
        <row r="831">
          <cell r="B831" t="str">
            <v>NDM 125 14/1</v>
          </cell>
          <cell r="C831" t="str">
            <v>PRA</v>
          </cell>
          <cell r="D831">
            <v>57</v>
          </cell>
          <cell r="E831">
            <v>0.49509635627530357</v>
          </cell>
          <cell r="H831">
            <v>57</v>
          </cell>
          <cell r="I831">
            <v>57</v>
          </cell>
          <cell r="J831">
            <v>57</v>
          </cell>
          <cell r="K831">
            <v>56.666666666666664</v>
          </cell>
          <cell r="L831">
            <v>0</v>
          </cell>
          <cell r="M831">
            <v>425</v>
          </cell>
          <cell r="N831">
            <v>187.06680000000003</v>
          </cell>
        </row>
        <row r="833">
          <cell r="B833" t="str">
            <v>NGT 211 04/2</v>
          </cell>
          <cell r="C833" t="str">
            <v>PRA</v>
          </cell>
          <cell r="D833">
            <v>26</v>
          </cell>
          <cell r="E833">
            <v>0.78802603550295858</v>
          </cell>
          <cell r="H833">
            <v>26</v>
          </cell>
          <cell r="I833">
            <v>26</v>
          </cell>
          <cell r="J833">
            <v>26</v>
          </cell>
          <cell r="K833">
            <v>25.333333333333332</v>
          </cell>
          <cell r="L833">
            <v>0</v>
          </cell>
          <cell r="M833">
            <v>190</v>
          </cell>
          <cell r="N833">
            <v>35.823600000000006</v>
          </cell>
        </row>
        <row r="834">
          <cell r="B834" t="str">
            <v>NGT 211 04/7</v>
          </cell>
          <cell r="C834" t="str">
            <v>PRA</v>
          </cell>
          <cell r="D834">
            <v>40</v>
          </cell>
          <cell r="E834">
            <v>0.86778307692307699</v>
          </cell>
          <cell r="H834">
            <v>40</v>
          </cell>
          <cell r="I834">
            <v>40</v>
          </cell>
          <cell r="J834">
            <v>40</v>
          </cell>
          <cell r="K834">
            <v>39.333333333333336</v>
          </cell>
          <cell r="L834">
            <v>0</v>
          </cell>
          <cell r="M834">
            <v>295</v>
          </cell>
          <cell r="N834">
            <v>34.376400000000004</v>
          </cell>
        </row>
        <row r="836">
          <cell r="B836" t="str">
            <v>NTM 201 215/2</v>
          </cell>
          <cell r="C836" t="str">
            <v>PRA</v>
          </cell>
          <cell r="D836">
            <v>12</v>
          </cell>
          <cell r="E836">
            <v>0.73955384615384623</v>
          </cell>
          <cell r="H836">
            <v>12</v>
          </cell>
          <cell r="I836">
            <v>12</v>
          </cell>
          <cell r="J836">
            <v>12</v>
          </cell>
          <cell r="K836">
            <v>11.6</v>
          </cell>
          <cell r="L836">
            <v>0</v>
          </cell>
          <cell r="M836">
            <v>87</v>
          </cell>
          <cell r="N836">
            <v>20.314799999999998</v>
          </cell>
        </row>
        <row r="837">
          <cell r="B837" t="str">
            <v>NTM 201 215/4</v>
          </cell>
          <cell r="C837" t="str">
            <v>PRA</v>
          </cell>
          <cell r="D837">
            <v>14</v>
          </cell>
          <cell r="E837">
            <v>0.71469010989010984</v>
          </cell>
          <cell r="H837">
            <v>14</v>
          </cell>
          <cell r="I837">
            <v>14</v>
          </cell>
          <cell r="J837">
            <v>14</v>
          </cell>
          <cell r="K837">
            <v>13.466666666666667</v>
          </cell>
          <cell r="L837">
            <v>0</v>
          </cell>
          <cell r="M837">
            <v>101</v>
          </cell>
          <cell r="N837">
            <v>25.963200000000001</v>
          </cell>
        </row>
        <row r="839">
          <cell r="B839" t="str">
            <v>NTM 203 40/1</v>
          </cell>
          <cell r="C839" t="str">
            <v>PRA</v>
          </cell>
          <cell r="D839">
            <v>300</v>
          </cell>
          <cell r="E839">
            <v>0.62511815384615377</v>
          </cell>
          <cell r="H839">
            <v>300</v>
          </cell>
          <cell r="I839">
            <v>300</v>
          </cell>
          <cell r="J839">
            <v>300</v>
          </cell>
          <cell r="K839">
            <v>296</v>
          </cell>
          <cell r="L839">
            <v>0</v>
          </cell>
          <cell r="M839">
            <v>2220</v>
          </cell>
          <cell r="N839">
            <v>731.01960000000008</v>
          </cell>
        </row>
        <row r="841">
          <cell r="B841" t="str">
            <v>NTM 203 79/10</v>
          </cell>
          <cell r="C841" t="str">
            <v>PRA</v>
          </cell>
          <cell r="D841">
            <v>40</v>
          </cell>
          <cell r="E841">
            <v>0.75214000000000003</v>
          </cell>
          <cell r="H841">
            <v>40</v>
          </cell>
          <cell r="I841">
            <v>40</v>
          </cell>
          <cell r="J841">
            <v>40</v>
          </cell>
          <cell r="K841">
            <v>32.133333333333333</v>
          </cell>
          <cell r="L841">
            <v>0</v>
          </cell>
          <cell r="M841">
            <v>241</v>
          </cell>
          <cell r="N841">
            <v>64.443600000000004</v>
          </cell>
        </row>
        <row r="842">
          <cell r="B842" t="str">
            <v>NTM 203 79/100</v>
          </cell>
          <cell r="C842" t="str">
            <v>PRA</v>
          </cell>
          <cell r="D842">
            <v>330</v>
          </cell>
          <cell r="E842">
            <v>0.69956363636363628</v>
          </cell>
          <cell r="H842">
            <v>330</v>
          </cell>
          <cell r="I842">
            <v>330</v>
          </cell>
          <cell r="J842">
            <v>330</v>
          </cell>
          <cell r="K842">
            <v>321.2</v>
          </cell>
          <cell r="L842">
            <v>0</v>
          </cell>
          <cell r="M842">
            <v>2409</v>
          </cell>
          <cell r="N842">
            <v>644.43600000000004</v>
          </cell>
        </row>
        <row r="843">
          <cell r="B843" t="str">
            <v>NTM 203 79/50</v>
          </cell>
          <cell r="C843" t="str">
            <v>PRA</v>
          </cell>
          <cell r="D843">
            <v>170</v>
          </cell>
          <cell r="E843">
            <v>0.71146895927601805</v>
          </cell>
          <cell r="H843">
            <v>170</v>
          </cell>
          <cell r="I843">
            <v>170</v>
          </cell>
          <cell r="J843">
            <v>170</v>
          </cell>
          <cell r="K843">
            <v>160.66666666666666</v>
          </cell>
          <cell r="L843">
            <v>0</v>
          </cell>
          <cell r="M843">
            <v>1205</v>
          </cell>
          <cell r="N843">
            <v>318.82679999999999</v>
          </cell>
        </row>
        <row r="845">
          <cell r="B845" t="str">
            <v>NTM 203 80/10</v>
          </cell>
          <cell r="C845" t="str">
            <v>PRA</v>
          </cell>
          <cell r="D845">
            <v>60</v>
          </cell>
          <cell r="E845">
            <v>0.61119999999999997</v>
          </cell>
          <cell r="H845">
            <v>60</v>
          </cell>
          <cell r="I845">
            <v>60</v>
          </cell>
          <cell r="J845">
            <v>60</v>
          </cell>
          <cell r="K845">
            <v>56.8</v>
          </cell>
          <cell r="L845">
            <v>0</v>
          </cell>
          <cell r="M845">
            <v>426</v>
          </cell>
          <cell r="N845">
            <v>151.63200000000001</v>
          </cell>
        </row>
        <row r="846">
          <cell r="B846" t="str">
            <v>NTM 203 80/100</v>
          </cell>
          <cell r="C846" t="str">
            <v>PRA</v>
          </cell>
          <cell r="D846">
            <v>570</v>
          </cell>
          <cell r="E846">
            <v>0.68837700404858293</v>
          </cell>
          <cell r="H846">
            <v>570</v>
          </cell>
          <cell r="I846">
            <v>570</v>
          </cell>
          <cell r="J846">
            <v>570</v>
          </cell>
          <cell r="K846">
            <v>567.33333333333337</v>
          </cell>
          <cell r="L846">
            <v>0</v>
          </cell>
          <cell r="M846">
            <v>4255</v>
          </cell>
          <cell r="N846">
            <v>1154.5632000000001</v>
          </cell>
        </row>
        <row r="847">
          <cell r="B847" t="str">
            <v>NTM 203 80/50</v>
          </cell>
          <cell r="C847" t="str">
            <v>PRA</v>
          </cell>
          <cell r="D847">
            <v>284</v>
          </cell>
          <cell r="E847">
            <v>0.68727973997833147</v>
          </cell>
          <cell r="H847">
            <v>284</v>
          </cell>
          <cell r="I847">
            <v>284</v>
          </cell>
          <cell r="J847">
            <v>284</v>
          </cell>
          <cell r="K847">
            <v>283.73333333333335</v>
          </cell>
          <cell r="L847">
            <v>0</v>
          </cell>
          <cell r="M847">
            <v>2128</v>
          </cell>
          <cell r="N847">
            <v>577.28160000000003</v>
          </cell>
        </row>
        <row r="849">
          <cell r="B849" t="str">
            <v>NTM 203 81/10</v>
          </cell>
          <cell r="C849" t="str">
            <v>PRA</v>
          </cell>
          <cell r="D849">
            <v>19</v>
          </cell>
          <cell r="E849">
            <v>0.72217327935222675</v>
          </cell>
          <cell r="H849">
            <v>19</v>
          </cell>
          <cell r="I849">
            <v>19</v>
          </cell>
          <cell r="J849">
            <v>19</v>
          </cell>
          <cell r="K849">
            <v>18.666666666666668</v>
          </cell>
          <cell r="L849">
            <v>0</v>
          </cell>
          <cell r="M849">
            <v>140</v>
          </cell>
          <cell r="N849">
            <v>34.311599999999999</v>
          </cell>
        </row>
        <row r="850">
          <cell r="B850" t="str">
            <v>NTM 203 81/100</v>
          </cell>
          <cell r="C850" t="str">
            <v>PRA</v>
          </cell>
          <cell r="D850">
            <v>187</v>
          </cell>
          <cell r="E850">
            <v>0.7177339366515838</v>
          </cell>
          <cell r="H850">
            <v>187</v>
          </cell>
          <cell r="I850">
            <v>187</v>
          </cell>
          <cell r="J850">
            <v>187</v>
          </cell>
          <cell r="K850">
            <v>186.53333333333333</v>
          </cell>
          <cell r="L850">
            <v>0</v>
          </cell>
          <cell r="M850">
            <v>1399</v>
          </cell>
          <cell r="N850">
            <v>343.09440000000001</v>
          </cell>
        </row>
        <row r="851">
          <cell r="B851" t="str">
            <v>NTM 203 81/50</v>
          </cell>
          <cell r="C851" t="str">
            <v>PRA</v>
          </cell>
          <cell r="D851">
            <v>94</v>
          </cell>
          <cell r="E851">
            <v>0.71923535188216048</v>
          </cell>
          <cell r="H851">
            <v>94</v>
          </cell>
          <cell r="I851">
            <v>94</v>
          </cell>
          <cell r="J851">
            <v>94</v>
          </cell>
          <cell r="K851">
            <v>93.2</v>
          </cell>
          <cell r="L851">
            <v>0</v>
          </cell>
          <cell r="M851">
            <v>699</v>
          </cell>
          <cell r="N851">
            <v>171.5472</v>
          </cell>
        </row>
        <row r="853">
          <cell r="B853" t="str">
            <v>NTM 203 82/10</v>
          </cell>
          <cell r="C853" t="str">
            <v>PRA</v>
          </cell>
          <cell r="D853">
            <v>37</v>
          </cell>
          <cell r="E853">
            <v>0.71138627858627845</v>
          </cell>
          <cell r="H853">
            <v>37</v>
          </cell>
          <cell r="I853">
            <v>37</v>
          </cell>
          <cell r="J853">
            <v>37</v>
          </cell>
          <cell r="K853">
            <v>36.533333333333331</v>
          </cell>
          <cell r="L853">
            <v>0</v>
          </cell>
          <cell r="M853">
            <v>274</v>
          </cell>
          <cell r="N853">
            <v>69.411600000000007</v>
          </cell>
        </row>
        <row r="854">
          <cell r="B854" t="str">
            <v>NTM 203 82/100</v>
          </cell>
          <cell r="C854" t="str">
            <v>PRA</v>
          </cell>
          <cell r="D854">
            <v>366</v>
          </cell>
          <cell r="E854">
            <v>0.70824110970996224</v>
          </cell>
          <cell r="H854">
            <v>366</v>
          </cell>
          <cell r="I854">
            <v>366</v>
          </cell>
          <cell r="J854">
            <v>366</v>
          </cell>
          <cell r="K854">
            <v>365.6</v>
          </cell>
          <cell r="L854">
            <v>0</v>
          </cell>
          <cell r="M854">
            <v>2742</v>
          </cell>
          <cell r="N854">
            <v>694.09439999999995</v>
          </cell>
        </row>
        <row r="855">
          <cell r="B855" t="str">
            <v>NTM 203 82/50</v>
          </cell>
          <cell r="C855" t="str">
            <v>PRA</v>
          </cell>
          <cell r="D855">
            <v>183</v>
          </cell>
          <cell r="E855">
            <v>0.70824110970996224</v>
          </cell>
          <cell r="H855">
            <v>183</v>
          </cell>
          <cell r="I855">
            <v>183</v>
          </cell>
          <cell r="J855">
            <v>183</v>
          </cell>
          <cell r="K855">
            <v>182.8</v>
          </cell>
          <cell r="L855">
            <v>0</v>
          </cell>
          <cell r="M855">
            <v>1371</v>
          </cell>
          <cell r="N855">
            <v>347.04719999999998</v>
          </cell>
        </row>
        <row r="857">
          <cell r="B857" t="str">
            <v>NTM 203 83/10</v>
          </cell>
          <cell r="C857" t="str">
            <v>PRA</v>
          </cell>
          <cell r="D857">
            <v>31</v>
          </cell>
          <cell r="E857">
            <v>0.69379454094292803</v>
          </cell>
          <cell r="H857">
            <v>31</v>
          </cell>
          <cell r="I857">
            <v>31</v>
          </cell>
          <cell r="J857">
            <v>31</v>
          </cell>
          <cell r="K857">
            <v>30.4</v>
          </cell>
          <cell r="L857">
            <v>0</v>
          </cell>
          <cell r="M857">
            <v>228</v>
          </cell>
          <cell r="N857">
            <v>61.700400000000009</v>
          </cell>
        </row>
        <row r="858">
          <cell r="B858" t="str">
            <v>NTM 203 83/100</v>
          </cell>
          <cell r="C858" t="str">
            <v>PRA</v>
          </cell>
          <cell r="D858">
            <v>304</v>
          </cell>
          <cell r="E858">
            <v>0.6858653846153846</v>
          </cell>
          <cell r="H858">
            <v>304</v>
          </cell>
          <cell r="I858">
            <v>304</v>
          </cell>
          <cell r="J858">
            <v>304</v>
          </cell>
          <cell r="K858">
            <v>303.60000000000002</v>
          </cell>
          <cell r="L858">
            <v>0</v>
          </cell>
          <cell r="M858">
            <v>2277</v>
          </cell>
          <cell r="N858">
            <v>620.73</v>
          </cell>
        </row>
        <row r="859">
          <cell r="B859" t="str">
            <v>NTM 203 83/50</v>
          </cell>
          <cell r="C859" t="str">
            <v>PRA</v>
          </cell>
          <cell r="D859">
            <v>152</v>
          </cell>
          <cell r="E859">
            <v>0.69499838056680163</v>
          </cell>
          <cell r="H859">
            <v>152</v>
          </cell>
          <cell r="I859">
            <v>152</v>
          </cell>
          <cell r="J859">
            <v>152</v>
          </cell>
          <cell r="K859">
            <v>151.73333333333332</v>
          </cell>
          <cell r="L859">
            <v>0</v>
          </cell>
          <cell r="M859">
            <v>1138</v>
          </cell>
          <cell r="N859">
            <v>301.34160000000003</v>
          </cell>
        </row>
        <row r="861">
          <cell r="B861" t="str">
            <v>NTM 203 96/200</v>
          </cell>
          <cell r="C861" t="str">
            <v>PRA</v>
          </cell>
          <cell r="D861">
            <v>1770</v>
          </cell>
          <cell r="E861">
            <v>0.68325444589308992</v>
          </cell>
          <cell r="H861">
            <v>1770</v>
          </cell>
          <cell r="I861">
            <v>1770</v>
          </cell>
          <cell r="J861">
            <v>1770</v>
          </cell>
          <cell r="K861">
            <v>1760.8</v>
          </cell>
          <cell r="L861">
            <v>0</v>
          </cell>
          <cell r="M861">
            <v>13206</v>
          </cell>
          <cell r="N861">
            <v>3644.1576</v>
          </cell>
        </row>
        <row r="862">
          <cell r="B862" t="str">
            <v>NTM 203 96/400</v>
          </cell>
          <cell r="C862" t="str">
            <v>PRA</v>
          </cell>
          <cell r="D862">
            <v>3530</v>
          </cell>
          <cell r="E862">
            <v>0.69974776203966005</v>
          </cell>
          <cell r="H862">
            <v>3530</v>
          </cell>
          <cell r="I862">
            <v>3530</v>
          </cell>
          <cell r="J862">
            <v>3530</v>
          </cell>
          <cell r="K862">
            <v>3521.4666666666667</v>
          </cell>
          <cell r="L862">
            <v>0</v>
          </cell>
          <cell r="M862">
            <v>26411</v>
          </cell>
          <cell r="N862">
            <v>6889.2876000000006</v>
          </cell>
        </row>
        <row r="864">
          <cell r="B864" t="str">
            <v>NTM 203 97/100</v>
          </cell>
          <cell r="C864" t="str">
            <v>PRA</v>
          </cell>
          <cell r="D864">
            <v>144</v>
          </cell>
          <cell r="E864">
            <v>0.71392692307692307</v>
          </cell>
          <cell r="H864">
            <v>144</v>
          </cell>
          <cell r="I864">
            <v>144</v>
          </cell>
          <cell r="J864">
            <v>144</v>
          </cell>
          <cell r="K864">
            <v>143.33333333333334</v>
          </cell>
          <cell r="L864">
            <v>0</v>
          </cell>
          <cell r="M864">
            <v>1075</v>
          </cell>
          <cell r="N864">
            <v>267.76440000000002</v>
          </cell>
        </row>
        <row r="865">
          <cell r="B865" t="str">
            <v>NTM 203 97/500</v>
          </cell>
          <cell r="C865" t="str">
            <v>PRA</v>
          </cell>
          <cell r="D865">
            <v>660</v>
          </cell>
          <cell r="E865">
            <v>0.68956923076923071</v>
          </cell>
          <cell r="H865">
            <v>660</v>
          </cell>
          <cell r="I865">
            <v>660</v>
          </cell>
          <cell r="J865">
            <v>660</v>
          </cell>
          <cell r="K865">
            <v>659.4666666666667</v>
          </cell>
          <cell r="L865">
            <v>0</v>
          </cell>
          <cell r="M865">
            <v>4946</v>
          </cell>
          <cell r="N865">
            <v>1331.748</v>
          </cell>
        </row>
        <row r="867">
          <cell r="B867" t="str">
            <v>NTM 203 99/1</v>
          </cell>
          <cell r="C867" t="str">
            <v>PRA</v>
          </cell>
          <cell r="D867">
            <v>530</v>
          </cell>
          <cell r="E867">
            <v>0.53058089985486212</v>
          </cell>
          <cell r="H867">
            <v>530</v>
          </cell>
          <cell r="I867">
            <v>530</v>
          </cell>
          <cell r="J867">
            <v>530</v>
          </cell>
          <cell r="K867">
            <v>526.66666666666663</v>
          </cell>
          <cell r="L867">
            <v>0</v>
          </cell>
          <cell r="M867">
            <v>3950</v>
          </cell>
          <cell r="N867">
            <v>1617.1487999999999</v>
          </cell>
        </row>
        <row r="868">
          <cell r="B868" t="str">
            <v>NTM 203 100/1</v>
          </cell>
          <cell r="C868" t="str">
            <v>PRA</v>
          </cell>
          <cell r="D868">
            <v>1020</v>
          </cell>
          <cell r="E868">
            <v>0.59133484162895933</v>
          </cell>
          <cell r="H868">
            <v>1020</v>
          </cell>
          <cell r="I868">
            <v>1020</v>
          </cell>
          <cell r="J868">
            <v>1020</v>
          </cell>
          <cell r="K868">
            <v>1013.3333333333334</v>
          </cell>
          <cell r="L868">
            <v>0</v>
          </cell>
          <cell r="M868">
            <v>7600</v>
          </cell>
          <cell r="N868">
            <v>2709.45</v>
          </cell>
        </row>
        <row r="869">
          <cell r="B869" t="str">
            <v>RPM 119 218/7000</v>
          </cell>
          <cell r="C869" t="str">
            <v>PRA</v>
          </cell>
          <cell r="D869">
            <v>64</v>
          </cell>
          <cell r="E869">
            <v>0.69915769230769231</v>
          </cell>
          <cell r="H869">
            <v>64</v>
          </cell>
          <cell r="I869">
            <v>64</v>
          </cell>
          <cell r="J869">
            <v>64</v>
          </cell>
          <cell r="K869">
            <v>63.733333333333334</v>
          </cell>
          <cell r="L869">
            <v>0</v>
          </cell>
          <cell r="M869">
            <v>478</v>
          </cell>
          <cell r="N869">
            <v>125.1504</v>
          </cell>
        </row>
        <row r="870">
          <cell r="B870" t="str">
            <v>RPM 119 433/5000</v>
          </cell>
          <cell r="C870" t="str">
            <v>PRA</v>
          </cell>
          <cell r="D870">
            <v>87</v>
          </cell>
          <cell r="E870">
            <v>0.70443713527851459</v>
          </cell>
          <cell r="H870">
            <v>87</v>
          </cell>
          <cell r="I870">
            <v>87</v>
          </cell>
          <cell r="J870">
            <v>87</v>
          </cell>
          <cell r="K870">
            <v>86.666666666666671</v>
          </cell>
          <cell r="L870">
            <v>0</v>
          </cell>
          <cell r="M870">
            <v>650</v>
          </cell>
          <cell r="N870">
            <v>167.14080000000001</v>
          </cell>
        </row>
        <row r="872">
          <cell r="B872" t="str">
            <v>RPM 214 100/1</v>
          </cell>
          <cell r="C872" t="str">
            <v>PRA</v>
          </cell>
          <cell r="D872">
            <v>106</v>
          </cell>
          <cell r="E872">
            <v>0.64057474600870823</v>
          </cell>
          <cell r="H872">
            <v>106</v>
          </cell>
          <cell r="I872">
            <v>106</v>
          </cell>
          <cell r="J872">
            <v>106</v>
          </cell>
          <cell r="K872">
            <v>105.2</v>
          </cell>
          <cell r="L872">
            <v>0</v>
          </cell>
          <cell r="M872">
            <v>789</v>
          </cell>
          <cell r="N872">
            <v>247.64400000000003</v>
          </cell>
        </row>
        <row r="873">
          <cell r="B873" t="str">
            <v>RPM 517 500/1</v>
          </cell>
          <cell r="C873" t="str">
            <v>PRA</v>
          </cell>
          <cell r="D873">
            <v>35</v>
          </cell>
          <cell r="E873">
            <v>0.39434549450549444</v>
          </cell>
          <cell r="H873">
            <v>35</v>
          </cell>
          <cell r="I873">
            <v>35</v>
          </cell>
          <cell r="J873">
            <v>35</v>
          </cell>
          <cell r="K873">
            <v>34.657559999999997</v>
          </cell>
          <cell r="L873">
            <v>0</v>
          </cell>
          <cell r="M873">
            <v>259.93169999999998</v>
          </cell>
          <cell r="N873">
            <v>137.78640000000001</v>
          </cell>
        </row>
        <row r="874">
          <cell r="B874" t="str">
            <v>RPM 517 500/2</v>
          </cell>
          <cell r="C874" t="str">
            <v>PRA</v>
          </cell>
          <cell r="D874">
            <v>58</v>
          </cell>
          <cell r="E874">
            <v>0.69588116710875325</v>
          </cell>
          <cell r="H874">
            <v>58</v>
          </cell>
          <cell r="I874">
            <v>58</v>
          </cell>
          <cell r="J874">
            <v>58</v>
          </cell>
          <cell r="K874">
            <v>57.241799999999998</v>
          </cell>
          <cell r="L874">
            <v>0</v>
          </cell>
          <cell r="M874">
            <v>429.31349999999998</v>
          </cell>
          <cell r="N874">
            <v>114.6528</v>
          </cell>
        </row>
        <row r="876">
          <cell r="B876" t="str">
            <v>RPM 517 501/1</v>
          </cell>
          <cell r="C876" t="str">
            <v>PRA</v>
          </cell>
          <cell r="D876">
            <v>79</v>
          </cell>
          <cell r="E876">
            <v>0.48570126582278483</v>
          </cell>
          <cell r="H876">
            <v>79</v>
          </cell>
          <cell r="I876">
            <v>79</v>
          </cell>
          <cell r="J876">
            <v>79</v>
          </cell>
          <cell r="K876">
            <v>78.635480000000001</v>
          </cell>
          <cell r="L876">
            <v>0</v>
          </cell>
          <cell r="M876">
            <v>589.76610000000005</v>
          </cell>
          <cell r="N876">
            <v>264.0924</v>
          </cell>
        </row>
        <row r="877">
          <cell r="B877" t="str">
            <v>RPM 517 501/2</v>
          </cell>
          <cell r="C877" t="str">
            <v>PRA</v>
          </cell>
          <cell r="D877">
            <v>86</v>
          </cell>
          <cell r="E877">
            <v>0.49122146690518786</v>
          </cell>
          <cell r="H877">
            <v>86</v>
          </cell>
          <cell r="I877">
            <v>86</v>
          </cell>
          <cell r="J877">
            <v>86</v>
          </cell>
          <cell r="K877">
            <v>85.33</v>
          </cell>
          <cell r="L877">
            <v>0</v>
          </cell>
          <cell r="M877">
            <v>639.97500000000002</v>
          </cell>
          <cell r="N877">
            <v>284.40719999999999</v>
          </cell>
        </row>
        <row r="878">
          <cell r="B878" t="str">
            <v>RPM 517 501/3</v>
          </cell>
          <cell r="C878" t="str">
            <v>PRA</v>
          </cell>
          <cell r="D878">
            <v>94</v>
          </cell>
          <cell r="E878">
            <v>0.49554631751227496</v>
          </cell>
          <cell r="H878">
            <v>94</v>
          </cell>
          <cell r="I878">
            <v>94</v>
          </cell>
          <cell r="J878">
            <v>94</v>
          </cell>
          <cell r="K878">
            <v>93.297960000000018</v>
          </cell>
          <cell r="L878">
            <v>0</v>
          </cell>
          <cell r="M878">
            <v>699.73470000000009</v>
          </cell>
          <cell r="N878">
            <v>308.22120000000001</v>
          </cell>
        </row>
        <row r="880">
          <cell r="B880" t="str">
            <v>RPM 517 6906/01</v>
          </cell>
          <cell r="C880" t="str">
            <v>PRA</v>
          </cell>
          <cell r="D880">
            <v>20</v>
          </cell>
          <cell r="E880">
            <v>0.56334769230769222</v>
          </cell>
          <cell r="H880">
            <v>20</v>
          </cell>
          <cell r="I880">
            <v>20</v>
          </cell>
          <cell r="J880">
            <v>20</v>
          </cell>
          <cell r="K880">
            <v>19.958400000000001</v>
          </cell>
          <cell r="L880">
            <v>0</v>
          </cell>
          <cell r="M880">
            <v>149.68800000000002</v>
          </cell>
          <cell r="N880">
            <v>56.764800000000008</v>
          </cell>
        </row>
        <row r="881">
          <cell r="B881" t="str">
            <v>RPM 517 6908/01</v>
          </cell>
          <cell r="C881" t="str">
            <v>PRA</v>
          </cell>
          <cell r="D881">
            <v>27</v>
          </cell>
          <cell r="E881">
            <v>0.59581538461538452</v>
          </cell>
          <cell r="H881">
            <v>27</v>
          </cell>
          <cell r="I881">
            <v>27</v>
          </cell>
          <cell r="J881">
            <v>27</v>
          </cell>
          <cell r="K881">
            <v>26.536999999999999</v>
          </cell>
          <cell r="L881">
            <v>0</v>
          </cell>
          <cell r="M881">
            <v>199.0275</v>
          </cell>
          <cell r="N881">
            <v>70.934400000000011</v>
          </cell>
        </row>
        <row r="883">
          <cell r="B883" t="str">
            <v>RPM 518 1050/1</v>
          </cell>
          <cell r="C883" t="str">
            <v>PRA</v>
          </cell>
          <cell r="D883">
            <v>92</v>
          </cell>
          <cell r="E883">
            <v>0.67159331103678932</v>
          </cell>
          <cell r="H883">
            <v>92</v>
          </cell>
          <cell r="I883">
            <v>92</v>
          </cell>
          <cell r="J883">
            <v>92</v>
          </cell>
          <cell r="K883">
            <v>91.86666666666666</v>
          </cell>
          <cell r="L883">
            <v>0</v>
          </cell>
          <cell r="M883">
            <v>689</v>
          </cell>
          <cell r="N883">
            <v>196.38720000000001</v>
          </cell>
        </row>
        <row r="884">
          <cell r="B884" t="str">
            <v>RPM 518 1051/01000</v>
          </cell>
          <cell r="C884" t="str">
            <v>PRA</v>
          </cell>
          <cell r="D884">
            <v>39</v>
          </cell>
          <cell r="E884">
            <v>0.81991479289940827</v>
          </cell>
          <cell r="H884">
            <v>39</v>
          </cell>
          <cell r="I884">
            <v>39</v>
          </cell>
          <cell r="J884">
            <v>39</v>
          </cell>
          <cell r="K884">
            <v>38.533333333333331</v>
          </cell>
          <cell r="L884">
            <v>0</v>
          </cell>
          <cell r="M884">
            <v>289</v>
          </cell>
          <cell r="N884">
            <v>45.651600000000009</v>
          </cell>
        </row>
        <row r="885">
          <cell r="B885" t="str">
            <v>RPM 945 04</v>
          </cell>
          <cell r="C885" t="str">
            <v>PRA</v>
          </cell>
          <cell r="D885">
            <v>14</v>
          </cell>
          <cell r="E885">
            <v>0.76370549450549441</v>
          </cell>
          <cell r="H885">
            <v>14</v>
          </cell>
          <cell r="I885">
            <v>14</v>
          </cell>
          <cell r="J885">
            <v>14</v>
          </cell>
          <cell r="K885">
            <v>13.6</v>
          </cell>
          <cell r="L885">
            <v>0</v>
          </cell>
          <cell r="M885">
            <v>102</v>
          </cell>
          <cell r="N885">
            <v>21.502800000000001</v>
          </cell>
        </row>
        <row r="887">
          <cell r="B887" t="str">
            <v>RPMR 102 02/1</v>
          </cell>
          <cell r="C887" t="str">
            <v>PRA</v>
          </cell>
          <cell r="D887">
            <v>72</v>
          </cell>
          <cell r="E887">
            <v>0.76154615384615376</v>
          </cell>
          <cell r="H887">
            <v>72</v>
          </cell>
          <cell r="I887">
            <v>72</v>
          </cell>
          <cell r="J887">
            <v>72</v>
          </cell>
          <cell r="K887">
            <v>72</v>
          </cell>
          <cell r="L887">
            <v>0</v>
          </cell>
          <cell r="M887">
            <v>540</v>
          </cell>
          <cell r="N887">
            <v>111.5964</v>
          </cell>
        </row>
        <row r="888">
          <cell r="B888" t="str">
            <v>RPMR 102 07/1</v>
          </cell>
          <cell r="C888" t="str">
            <v>PRA</v>
          </cell>
          <cell r="D888">
            <v>58</v>
          </cell>
          <cell r="E888">
            <v>0.67425251989389923</v>
          </cell>
          <cell r="H888">
            <v>58</v>
          </cell>
          <cell r="I888">
            <v>58</v>
          </cell>
          <cell r="J888">
            <v>58</v>
          </cell>
          <cell r="K888">
            <v>57.333333333333336</v>
          </cell>
          <cell r="L888">
            <v>0</v>
          </cell>
          <cell r="M888">
            <v>430</v>
          </cell>
          <cell r="N888">
            <v>122.8068</v>
          </cell>
        </row>
        <row r="889">
          <cell r="B889" t="str">
            <v>RPMR 102 10/1</v>
          </cell>
          <cell r="C889" t="str">
            <v>PRA</v>
          </cell>
          <cell r="D889">
            <v>42</v>
          </cell>
          <cell r="E889">
            <v>0.77786813186813186</v>
          </cell>
          <cell r="H889">
            <v>42</v>
          </cell>
          <cell r="I889">
            <v>42</v>
          </cell>
          <cell r="J889">
            <v>42</v>
          </cell>
          <cell r="K889">
            <v>42</v>
          </cell>
          <cell r="L889">
            <v>0</v>
          </cell>
          <cell r="M889">
            <v>315</v>
          </cell>
          <cell r="N889">
            <v>60.642000000000003</v>
          </cell>
        </row>
        <row r="890">
          <cell r="B890" t="str">
            <v>RPMR 102 11/1</v>
          </cell>
          <cell r="C890" t="str">
            <v>PRA</v>
          </cell>
          <cell r="D890">
            <v>40</v>
          </cell>
          <cell r="E890">
            <v>0.76676153846153849</v>
          </cell>
          <cell r="H890">
            <v>40</v>
          </cell>
          <cell r="I890">
            <v>40</v>
          </cell>
          <cell r="J890">
            <v>40</v>
          </cell>
          <cell r="K890">
            <v>30.666666666666668</v>
          </cell>
          <cell r="L890">
            <v>0</v>
          </cell>
          <cell r="M890">
            <v>230</v>
          </cell>
          <cell r="N890">
            <v>60.642000000000003</v>
          </cell>
        </row>
        <row r="891">
          <cell r="B891" t="str">
            <v>RPMR 102 14/1</v>
          </cell>
          <cell r="C891" t="str">
            <v>PRA</v>
          </cell>
          <cell r="D891">
            <v>80</v>
          </cell>
          <cell r="E891">
            <v>0.62723384615384614</v>
          </cell>
          <cell r="H891">
            <v>80</v>
          </cell>
          <cell r="I891">
            <v>80</v>
          </cell>
          <cell r="J891">
            <v>80</v>
          </cell>
          <cell r="K891">
            <v>74.666666666666671</v>
          </cell>
          <cell r="L891">
            <v>0</v>
          </cell>
          <cell r="M891">
            <v>560</v>
          </cell>
          <cell r="N891">
            <v>193.83840000000001</v>
          </cell>
        </row>
        <row r="898">
          <cell r="B898" t="str">
            <v>Product number</v>
          </cell>
          <cell r="D898" t="str">
            <v>Price USD</v>
          </cell>
        </row>
        <row r="900">
          <cell r="B900" t="str">
            <v>RPMR 102 19/1</v>
          </cell>
          <cell r="C900" t="str">
            <v>PRA</v>
          </cell>
          <cell r="D900">
            <v>140</v>
          </cell>
          <cell r="E900">
            <v>0.62449230769230768</v>
          </cell>
          <cell r="H900">
            <v>140</v>
          </cell>
          <cell r="I900">
            <v>140</v>
          </cell>
          <cell r="J900">
            <v>140</v>
          </cell>
          <cell r="K900">
            <v>133.33333333333334</v>
          </cell>
          <cell r="L900">
            <v>0</v>
          </cell>
          <cell r="M900">
            <v>1000</v>
          </cell>
          <cell r="N900">
            <v>341.71199999999999</v>
          </cell>
        </row>
        <row r="901">
          <cell r="B901" t="str">
            <v>SET 125 06/1</v>
          </cell>
          <cell r="C901" t="str">
            <v>PRA</v>
          </cell>
          <cell r="D901">
            <v>2</v>
          </cell>
          <cell r="E901">
            <v>0.58793846153846152</v>
          </cell>
          <cell r="H901">
            <v>2</v>
          </cell>
          <cell r="I901">
            <v>2</v>
          </cell>
          <cell r="J901">
            <v>2</v>
          </cell>
          <cell r="K901">
            <v>1.0666666666666667</v>
          </cell>
          <cell r="L901">
            <v>0</v>
          </cell>
          <cell r="M901">
            <v>8</v>
          </cell>
          <cell r="N901">
            <v>5.3568000000000007</v>
          </cell>
        </row>
        <row r="902">
          <cell r="B902" t="str">
            <v>SXK 111 5028/1</v>
          </cell>
          <cell r="C902" t="str">
            <v>PRA</v>
          </cell>
          <cell r="D902">
            <v>30</v>
          </cell>
          <cell r="E902">
            <v>0.67040615384615376</v>
          </cell>
          <cell r="H902">
            <v>30</v>
          </cell>
          <cell r="I902">
            <v>30</v>
          </cell>
          <cell r="J902">
            <v>30</v>
          </cell>
          <cell r="K902">
            <v>22.666666666666668</v>
          </cell>
          <cell r="L902">
            <v>0</v>
          </cell>
          <cell r="M902">
            <v>170</v>
          </cell>
          <cell r="N902">
            <v>64.270800000000008</v>
          </cell>
        </row>
        <row r="904">
          <cell r="B904" t="str">
            <v>SXK 111 511/2</v>
          </cell>
          <cell r="C904" t="str">
            <v>PRA</v>
          </cell>
          <cell r="D904">
            <v>200</v>
          </cell>
          <cell r="E904">
            <v>0.49386215384615378</v>
          </cell>
          <cell r="H904">
            <v>200</v>
          </cell>
          <cell r="I904">
            <v>200</v>
          </cell>
          <cell r="J904">
            <v>200</v>
          </cell>
          <cell r="K904">
            <v>199.33333333333334</v>
          </cell>
          <cell r="L904">
            <v>0</v>
          </cell>
          <cell r="M904">
            <v>1495</v>
          </cell>
          <cell r="N904">
            <v>657.97920000000011</v>
          </cell>
        </row>
        <row r="905">
          <cell r="B905" t="str">
            <v>SXK 111 511/4</v>
          </cell>
          <cell r="C905" t="str">
            <v>PRA</v>
          </cell>
          <cell r="D905">
            <v>150</v>
          </cell>
          <cell r="E905">
            <v>0.64116307692307695</v>
          </cell>
          <cell r="H905">
            <v>150</v>
          </cell>
          <cell r="I905">
            <v>150</v>
          </cell>
          <cell r="J905">
            <v>150</v>
          </cell>
          <cell r="K905">
            <v>146.53333333333333</v>
          </cell>
          <cell r="L905">
            <v>0</v>
          </cell>
          <cell r="M905">
            <v>1099</v>
          </cell>
          <cell r="N905">
            <v>349.86599999999999</v>
          </cell>
        </row>
        <row r="906">
          <cell r="B906" t="str">
            <v>SXK 111 514/2</v>
          </cell>
          <cell r="C906" t="str">
            <v>PRA</v>
          </cell>
          <cell r="D906">
            <v>14</v>
          </cell>
          <cell r="E906">
            <v>0.76999560439560444</v>
          </cell>
          <cell r="H906">
            <v>14</v>
          </cell>
          <cell r="I906">
            <v>14</v>
          </cell>
          <cell r="J906">
            <v>14</v>
          </cell>
          <cell r="K906">
            <v>13.327999999999999</v>
          </cell>
          <cell r="L906">
            <v>0</v>
          </cell>
          <cell r="M906">
            <v>99.96</v>
          </cell>
          <cell r="N906">
            <v>20.930399999999999</v>
          </cell>
        </row>
        <row r="907">
          <cell r="B907" t="str">
            <v>SXK 111 514/3</v>
          </cell>
          <cell r="C907" t="str">
            <v>PRA</v>
          </cell>
          <cell r="D907">
            <v>15</v>
          </cell>
          <cell r="E907">
            <v>0.71122461538461534</v>
          </cell>
          <cell r="H907">
            <v>15</v>
          </cell>
          <cell r="I907">
            <v>15</v>
          </cell>
          <cell r="J907">
            <v>15</v>
          </cell>
          <cell r="K907">
            <v>14.565599999999998</v>
          </cell>
          <cell r="L907">
            <v>0</v>
          </cell>
          <cell r="M907">
            <v>109.24199999999999</v>
          </cell>
          <cell r="N907">
            <v>28.155600000000003</v>
          </cell>
        </row>
        <row r="908">
          <cell r="B908" t="str">
            <v>SXK 111 516/1</v>
          </cell>
          <cell r="C908" t="str">
            <v>PRA</v>
          </cell>
          <cell r="D908">
            <v>15</v>
          </cell>
          <cell r="E908">
            <v>0.62371692307692306</v>
          </cell>
          <cell r="H908">
            <v>15</v>
          </cell>
          <cell r="I908">
            <v>15</v>
          </cell>
          <cell r="J908">
            <v>15</v>
          </cell>
          <cell r="K908">
            <v>14.607600000000001</v>
          </cell>
          <cell r="L908">
            <v>0</v>
          </cell>
          <cell r="M908">
            <v>109.55700000000002</v>
          </cell>
          <cell r="N908">
            <v>36.687600000000003</v>
          </cell>
        </row>
        <row r="909">
          <cell r="B909" t="str">
            <v>SXK 111 516/2</v>
          </cell>
          <cell r="C909" t="str">
            <v>PRA</v>
          </cell>
          <cell r="D909">
            <v>21</v>
          </cell>
          <cell r="E909">
            <v>0.56246153846153846</v>
          </cell>
          <cell r="H909">
            <v>21</v>
          </cell>
          <cell r="I909">
            <v>21</v>
          </cell>
          <cell r="J909">
            <v>21</v>
          </cell>
          <cell r="K909">
            <v>20.666666666666668</v>
          </cell>
          <cell r="L909">
            <v>0</v>
          </cell>
          <cell r="M909">
            <v>155</v>
          </cell>
          <cell r="N909">
            <v>59.724000000000004</v>
          </cell>
        </row>
        <row r="911">
          <cell r="B911" t="str">
            <v>SXK 111 516/5</v>
          </cell>
          <cell r="C911" t="str">
            <v>PRA</v>
          </cell>
          <cell r="D911">
            <v>30</v>
          </cell>
          <cell r="E911">
            <v>0.4925107692307692</v>
          </cell>
          <cell r="H911">
            <v>30</v>
          </cell>
          <cell r="I911">
            <v>30</v>
          </cell>
          <cell r="J911">
            <v>30</v>
          </cell>
          <cell r="K911">
            <v>22.666666666666668</v>
          </cell>
          <cell r="L911">
            <v>0</v>
          </cell>
          <cell r="M911">
            <v>170</v>
          </cell>
          <cell r="N911">
            <v>98.960400000000007</v>
          </cell>
        </row>
        <row r="912">
          <cell r="B912" t="str">
            <v>SXK 111 516/6</v>
          </cell>
          <cell r="C912" t="str">
            <v>PRA</v>
          </cell>
          <cell r="D912">
            <v>30</v>
          </cell>
          <cell r="E912">
            <v>0.68535999999999997</v>
          </cell>
          <cell r="H912">
            <v>30</v>
          </cell>
          <cell r="I912">
            <v>30</v>
          </cell>
          <cell r="J912">
            <v>30</v>
          </cell>
          <cell r="K912">
            <v>22.666666666666668</v>
          </cell>
          <cell r="L912">
            <v>0</v>
          </cell>
          <cell r="M912">
            <v>170</v>
          </cell>
          <cell r="N912">
            <v>61.354800000000004</v>
          </cell>
        </row>
        <row r="913">
          <cell r="B913" t="str">
            <v>SXK 111 516/7</v>
          </cell>
          <cell r="C913" t="str">
            <v>PRA</v>
          </cell>
          <cell r="D913">
            <v>30</v>
          </cell>
          <cell r="E913">
            <v>1</v>
          </cell>
          <cell r="H913">
            <v>30</v>
          </cell>
          <cell r="I913">
            <v>30</v>
          </cell>
          <cell r="J913">
            <v>30</v>
          </cell>
          <cell r="K913">
            <v>22.666666666666668</v>
          </cell>
          <cell r="L913">
            <v>0</v>
          </cell>
          <cell r="M913">
            <v>170</v>
          </cell>
          <cell r="N913">
            <v>0</v>
          </cell>
        </row>
        <row r="915">
          <cell r="B915" t="str">
            <v>SXK 111 517/1</v>
          </cell>
          <cell r="C915" t="str">
            <v>PRA</v>
          </cell>
          <cell r="D915">
            <v>24</v>
          </cell>
          <cell r="E915">
            <v>0.73083076923076917</v>
          </cell>
          <cell r="H915">
            <v>24</v>
          </cell>
          <cell r="I915">
            <v>24</v>
          </cell>
          <cell r="J915">
            <v>24</v>
          </cell>
          <cell r="K915">
            <v>23.995439999999999</v>
          </cell>
          <cell r="L915">
            <v>0</v>
          </cell>
          <cell r="M915">
            <v>179.9658</v>
          </cell>
          <cell r="N915">
            <v>41.990400000000008</v>
          </cell>
        </row>
        <row r="916">
          <cell r="B916" t="str">
            <v>SXK 111 518/1</v>
          </cell>
          <cell r="C916" t="str">
            <v>PRA</v>
          </cell>
          <cell r="D916">
            <v>13</v>
          </cell>
          <cell r="E916">
            <v>0.62372544378698214</v>
          </cell>
          <cell r="H916">
            <v>13</v>
          </cell>
          <cell r="I916">
            <v>13</v>
          </cell>
          <cell r="J916">
            <v>13</v>
          </cell>
          <cell r="K916">
            <v>12.342399999999998</v>
          </cell>
          <cell r="L916">
            <v>0</v>
          </cell>
          <cell r="M916">
            <v>92.567999999999984</v>
          </cell>
          <cell r="N916">
            <v>31.795200000000005</v>
          </cell>
        </row>
        <row r="917">
          <cell r="B917" t="str">
            <v>SXK 111 519/1</v>
          </cell>
          <cell r="C917" t="str">
            <v>PRA</v>
          </cell>
          <cell r="D917">
            <v>11</v>
          </cell>
          <cell r="E917">
            <v>0.58657902097902093</v>
          </cell>
          <cell r="H917">
            <v>11</v>
          </cell>
          <cell r="I917">
            <v>11</v>
          </cell>
          <cell r="J917">
            <v>11</v>
          </cell>
          <cell r="K917">
            <v>10.7576</v>
          </cell>
          <cell r="L917">
            <v>0</v>
          </cell>
          <cell r="M917">
            <v>80.682000000000002</v>
          </cell>
          <cell r="N917">
            <v>29.559600000000003</v>
          </cell>
        </row>
        <row r="918">
          <cell r="B918" t="str">
            <v>SXK 111 520/1</v>
          </cell>
          <cell r="C918" t="str">
            <v>PRA</v>
          </cell>
          <cell r="D918">
            <v>14</v>
          </cell>
          <cell r="E918">
            <v>0.51506813186813183</v>
          </cell>
          <cell r="H918">
            <v>14</v>
          </cell>
          <cell r="I918">
            <v>14</v>
          </cell>
          <cell r="J918">
            <v>14</v>
          </cell>
          <cell r="K918">
            <v>14</v>
          </cell>
          <cell r="L918">
            <v>0</v>
          </cell>
          <cell r="M918">
            <v>105</v>
          </cell>
          <cell r="N918">
            <v>44.128800000000005</v>
          </cell>
        </row>
        <row r="919">
          <cell r="B919" t="str">
            <v>SXK 111 520/2</v>
          </cell>
          <cell r="C919" t="str">
            <v>PRA</v>
          </cell>
          <cell r="D919">
            <v>12</v>
          </cell>
          <cell r="E919">
            <v>0.49170769230769223</v>
          </cell>
          <cell r="H919">
            <v>12</v>
          </cell>
          <cell r="I919">
            <v>12</v>
          </cell>
          <cell r="J919">
            <v>12</v>
          </cell>
          <cell r="K919">
            <v>11.957400000000002</v>
          </cell>
          <cell r="L919">
            <v>0</v>
          </cell>
          <cell r="M919">
            <v>89.680500000000009</v>
          </cell>
          <cell r="N919">
            <v>39.646800000000006</v>
          </cell>
        </row>
        <row r="921">
          <cell r="B921" t="str">
            <v>SXK 111 541/1</v>
          </cell>
          <cell r="C921" t="str">
            <v>PRA</v>
          </cell>
          <cell r="D921">
            <v>190</v>
          </cell>
          <cell r="E921">
            <v>0.5661897975708502</v>
          </cell>
          <cell r="H921">
            <v>190</v>
          </cell>
          <cell r="I921">
            <v>190</v>
          </cell>
          <cell r="J921">
            <v>190</v>
          </cell>
          <cell r="K921">
            <v>186.51850000000002</v>
          </cell>
          <cell r="L921">
            <v>0</v>
          </cell>
          <cell r="M921">
            <v>1398.8887500000001</v>
          </cell>
          <cell r="N921">
            <v>535.75560000000007</v>
          </cell>
        </row>
        <row r="922">
          <cell r="B922" t="str">
            <v>SXK 111 541/2</v>
          </cell>
          <cell r="C922" t="str">
            <v>PRA</v>
          </cell>
          <cell r="D922">
            <v>340</v>
          </cell>
          <cell r="E922">
            <v>0.56440325791855206</v>
          </cell>
          <cell r="H922">
            <v>340</v>
          </cell>
          <cell r="I922">
            <v>340</v>
          </cell>
          <cell r="J922">
            <v>340</v>
          </cell>
          <cell r="K922">
            <v>332.66666666666669</v>
          </cell>
          <cell r="L922">
            <v>0</v>
          </cell>
          <cell r="M922">
            <v>2495</v>
          </cell>
          <cell r="N922">
            <v>962.66880000000003</v>
          </cell>
        </row>
        <row r="923">
          <cell r="B923" t="str">
            <v>SXK 111 541/3</v>
          </cell>
          <cell r="C923" t="str">
            <v>PRA</v>
          </cell>
          <cell r="D923">
            <v>590</v>
          </cell>
          <cell r="E923">
            <v>0.52620526727509775</v>
          </cell>
          <cell r="H923">
            <v>590</v>
          </cell>
          <cell r="I923">
            <v>590</v>
          </cell>
          <cell r="J923">
            <v>590</v>
          </cell>
          <cell r="K923">
            <v>586.47680000000014</v>
          </cell>
          <cell r="L923">
            <v>0</v>
          </cell>
          <cell r="M923">
            <v>4398.5760000000009</v>
          </cell>
          <cell r="N923">
            <v>1817.0028000000002</v>
          </cell>
        </row>
        <row r="924">
          <cell r="B924" t="str">
            <v>SXK 111 541/6</v>
          </cell>
          <cell r="C924" t="str">
            <v>PRA</v>
          </cell>
          <cell r="D924">
            <v>120</v>
          </cell>
          <cell r="E924">
            <v>0.54021076923076927</v>
          </cell>
          <cell r="H924">
            <v>120</v>
          </cell>
          <cell r="I924">
            <v>120</v>
          </cell>
          <cell r="J924">
            <v>120</v>
          </cell>
          <cell r="K924">
            <v>113.21296000000001</v>
          </cell>
          <cell r="L924">
            <v>0</v>
          </cell>
          <cell r="M924">
            <v>849.09720000000004</v>
          </cell>
          <cell r="N924">
            <v>358.63560000000001</v>
          </cell>
        </row>
        <row r="925">
          <cell r="B925" t="str">
            <v>SXK 111 541/7</v>
          </cell>
          <cell r="C925" t="str">
            <v>PRA</v>
          </cell>
          <cell r="D925">
            <v>84</v>
          </cell>
          <cell r="E925">
            <v>0.51805494505494509</v>
          </cell>
          <cell r="H925">
            <v>84</v>
          </cell>
          <cell r="I925">
            <v>84</v>
          </cell>
          <cell r="J925">
            <v>84</v>
          </cell>
          <cell r="K925">
            <v>83.880720000000025</v>
          </cell>
          <cell r="L925">
            <v>0</v>
          </cell>
          <cell r="M925">
            <v>629.10540000000015</v>
          </cell>
          <cell r="N925">
            <v>263.142</v>
          </cell>
        </row>
        <row r="927">
          <cell r="B927" t="str">
            <v>SXK 111 542/1</v>
          </cell>
          <cell r="C927" t="str">
            <v>PRA</v>
          </cell>
          <cell r="D927">
            <v>240</v>
          </cell>
          <cell r="E927">
            <v>0.59130307692307693</v>
          </cell>
          <cell r="H927">
            <v>240</v>
          </cell>
          <cell r="I927">
            <v>240</v>
          </cell>
          <cell r="J927">
            <v>240</v>
          </cell>
          <cell r="K927">
            <v>239.8109</v>
          </cell>
          <cell r="L927">
            <v>0</v>
          </cell>
          <cell r="M927">
            <v>1798.5817500000001</v>
          </cell>
          <cell r="N927">
            <v>637.56720000000007</v>
          </cell>
        </row>
        <row r="928">
          <cell r="B928" t="str">
            <v>SXK 111 542/2</v>
          </cell>
          <cell r="C928" t="str">
            <v>PRA</v>
          </cell>
          <cell r="D928">
            <v>430</v>
          </cell>
          <cell r="E928">
            <v>0.58276064400715566</v>
          </cell>
          <cell r="H928">
            <v>430</v>
          </cell>
          <cell r="I928">
            <v>430</v>
          </cell>
          <cell r="J928">
            <v>430</v>
          </cell>
          <cell r="K928">
            <v>426.51812000000001</v>
          </cell>
          <cell r="L928">
            <v>0</v>
          </cell>
          <cell r="M928">
            <v>3198.8859000000002</v>
          </cell>
          <cell r="N928">
            <v>1166.184</v>
          </cell>
        </row>
        <row r="929">
          <cell r="B929" t="str">
            <v>SXK 111 542/3</v>
          </cell>
          <cell r="C929" t="str">
            <v>PRA</v>
          </cell>
          <cell r="D929">
            <v>830</v>
          </cell>
          <cell r="E929">
            <v>0.58781634847080622</v>
          </cell>
          <cell r="H929">
            <v>830</v>
          </cell>
          <cell r="I929">
            <v>830</v>
          </cell>
          <cell r="J929">
            <v>830</v>
          </cell>
          <cell r="K929">
            <v>826</v>
          </cell>
          <cell r="L929">
            <v>0</v>
          </cell>
          <cell r="M929">
            <v>6195</v>
          </cell>
          <cell r="N929">
            <v>2223.7308000000003</v>
          </cell>
        </row>
        <row r="930">
          <cell r="B930" t="str">
            <v>SXK 111 542/6</v>
          </cell>
          <cell r="C930" t="str">
            <v>PRA</v>
          </cell>
          <cell r="D930">
            <v>150</v>
          </cell>
          <cell r="E930">
            <v>0.57980799999999988</v>
          </cell>
          <cell r="H930">
            <v>150</v>
          </cell>
          <cell r="I930">
            <v>150</v>
          </cell>
          <cell r="J930">
            <v>150</v>
          </cell>
          <cell r="K930">
            <v>146</v>
          </cell>
          <cell r="L930">
            <v>0</v>
          </cell>
          <cell r="M930">
            <v>1095</v>
          </cell>
          <cell r="N930">
            <v>409.68720000000002</v>
          </cell>
        </row>
        <row r="931">
          <cell r="B931" t="str">
            <v>SXK 111 542/7</v>
          </cell>
          <cell r="C931" t="str">
            <v>PRA</v>
          </cell>
          <cell r="D931">
            <v>100</v>
          </cell>
          <cell r="E931">
            <v>0.55597046153846152</v>
          </cell>
          <cell r="H931">
            <v>100</v>
          </cell>
          <cell r="I931">
            <v>100</v>
          </cell>
          <cell r="J931">
            <v>100</v>
          </cell>
          <cell r="K931">
            <v>98.566720000000018</v>
          </cell>
          <cell r="L931">
            <v>0</v>
          </cell>
          <cell r="M931">
            <v>739.25040000000013</v>
          </cell>
          <cell r="N931">
            <v>288.61920000000003</v>
          </cell>
        </row>
        <row r="933">
          <cell r="B933" t="str">
            <v>SXK 111 564/1</v>
          </cell>
          <cell r="C933" t="str">
            <v>PRA</v>
          </cell>
          <cell r="D933">
            <v>25</v>
          </cell>
          <cell r="E933">
            <v>0.1804627692307692</v>
          </cell>
          <cell r="H933">
            <v>25</v>
          </cell>
          <cell r="I933">
            <v>25</v>
          </cell>
          <cell r="J933">
            <v>25</v>
          </cell>
          <cell r="K933">
            <v>24.933333333333334</v>
          </cell>
          <cell r="L933">
            <v>0</v>
          </cell>
          <cell r="M933">
            <v>187</v>
          </cell>
          <cell r="N933">
            <v>133.1748</v>
          </cell>
        </row>
        <row r="934">
          <cell r="B934" t="str">
            <v>SXK 111 574/1</v>
          </cell>
          <cell r="C934" t="str">
            <v>PRA</v>
          </cell>
          <cell r="D934">
            <v>40</v>
          </cell>
          <cell r="E934">
            <v>0.73955384615384612</v>
          </cell>
          <cell r="H934">
            <v>40</v>
          </cell>
          <cell r="I934">
            <v>40</v>
          </cell>
          <cell r="J934">
            <v>40</v>
          </cell>
          <cell r="K934">
            <v>39.984000000000002</v>
          </cell>
          <cell r="L934">
            <v>0</v>
          </cell>
          <cell r="M934">
            <v>299.88</v>
          </cell>
          <cell r="N934">
            <v>67.716000000000008</v>
          </cell>
        </row>
        <row r="935">
          <cell r="B935" t="str">
            <v>SXK 111 699/1</v>
          </cell>
          <cell r="C935" t="str">
            <v>PRA</v>
          </cell>
          <cell r="D935">
            <v>20</v>
          </cell>
          <cell r="E935">
            <v>0.65273846153846149</v>
          </cell>
          <cell r="H935">
            <v>20</v>
          </cell>
          <cell r="I935">
            <v>20</v>
          </cell>
          <cell r="J935">
            <v>20</v>
          </cell>
          <cell r="K935">
            <v>19.333333333333332</v>
          </cell>
          <cell r="L935">
            <v>0</v>
          </cell>
          <cell r="M935">
            <v>145</v>
          </cell>
          <cell r="N935">
            <v>45.143999999999998</v>
          </cell>
        </row>
        <row r="937">
          <cell r="B937" t="str">
            <v>TFL 281 325</v>
          </cell>
          <cell r="C937" t="str">
            <v>PRT</v>
          </cell>
          <cell r="D937">
            <v>6.96</v>
          </cell>
          <cell r="E937">
            <v>0.62422634836427937</v>
          </cell>
          <cell r="H937">
            <v>6.96</v>
          </cell>
          <cell r="I937" t="str">
            <v xml:space="preserve"> </v>
          </cell>
          <cell r="J937" t="str">
            <v xml:space="preserve"> </v>
          </cell>
          <cell r="K937">
            <v>6.96</v>
          </cell>
          <cell r="L937">
            <v>0</v>
          </cell>
          <cell r="M937">
            <v>52.2</v>
          </cell>
          <cell r="N937">
            <v>17</v>
          </cell>
        </row>
        <row r="938">
          <cell r="B938" t="str">
            <v>TFL 281 326</v>
          </cell>
          <cell r="C938" t="str">
            <v>PRT</v>
          </cell>
          <cell r="D938">
            <v>0</v>
          </cell>
          <cell r="E938" t="e">
            <v>#DIV/0!</v>
          </cell>
          <cell r="H938">
            <v>0</v>
          </cell>
          <cell r="I938">
            <v>0</v>
          </cell>
          <cell r="J938">
            <v>0</v>
          </cell>
          <cell r="K938">
            <v>0</v>
          </cell>
          <cell r="L938">
            <v>0</v>
          </cell>
          <cell r="N938">
            <v>0</v>
          </cell>
        </row>
        <row r="940">
          <cell r="B940" t="str">
            <v>TFL 424 02</v>
          </cell>
          <cell r="C940" t="str">
            <v>PRA</v>
          </cell>
          <cell r="D940">
            <v>5</v>
          </cell>
          <cell r="E940">
            <v>0.80161230769230762</v>
          </cell>
          <cell r="H940">
            <v>5</v>
          </cell>
          <cell r="I940">
            <v>5</v>
          </cell>
          <cell r="J940">
            <v>5</v>
          </cell>
          <cell r="K940">
            <v>4.666666666666667</v>
          </cell>
          <cell r="L940">
            <v>0</v>
          </cell>
          <cell r="M940">
            <v>35</v>
          </cell>
          <cell r="N940">
            <v>6.4476000000000004</v>
          </cell>
        </row>
        <row r="941">
          <cell r="B941" t="str">
            <v>TFL 424 03</v>
          </cell>
          <cell r="C941" t="str">
            <v>PRA</v>
          </cell>
          <cell r="D941">
            <v>10</v>
          </cell>
          <cell r="E941">
            <v>0.8223815384615385</v>
          </cell>
          <cell r="H941">
            <v>10</v>
          </cell>
          <cell r="I941">
            <v>10</v>
          </cell>
          <cell r="J941">
            <v>10</v>
          </cell>
          <cell r="K941">
            <v>9.6533333333333342</v>
          </cell>
          <cell r="L941">
            <v>0</v>
          </cell>
          <cell r="M941">
            <v>72.400000000000006</v>
          </cell>
          <cell r="N941">
            <v>11.545199999999999</v>
          </cell>
        </row>
        <row r="942">
          <cell r="B942" t="str">
            <v>TFL 424 09</v>
          </cell>
          <cell r="C942" t="str">
            <v>PRT</v>
          </cell>
          <cell r="D942">
            <v>6</v>
          </cell>
          <cell r="E942">
            <v>0.78012307692307681</v>
          </cell>
          <cell r="H942">
            <v>6</v>
          </cell>
          <cell r="I942">
            <v>6</v>
          </cell>
          <cell r="J942">
            <v>6</v>
          </cell>
          <cell r="K942">
            <v>5.7333333333333334</v>
          </cell>
          <cell r="L942">
            <v>0</v>
          </cell>
          <cell r="M942">
            <v>43</v>
          </cell>
          <cell r="N942">
            <v>8.5752000000000006</v>
          </cell>
        </row>
        <row r="943">
          <cell r="B943" t="str">
            <v>TFL 481 52</v>
          </cell>
          <cell r="C943" t="str">
            <v>PRA</v>
          </cell>
          <cell r="D943">
            <v>4</v>
          </cell>
          <cell r="E943">
            <v>0.86790769230769227</v>
          </cell>
          <cell r="H943">
            <v>4</v>
          </cell>
          <cell r="I943">
            <v>4</v>
          </cell>
          <cell r="J943">
            <v>4</v>
          </cell>
          <cell r="K943">
            <v>3.1733333333333333</v>
          </cell>
          <cell r="L943">
            <v>0</v>
          </cell>
          <cell r="M943">
            <v>23.8</v>
          </cell>
          <cell r="N943">
            <v>3.4344000000000006</v>
          </cell>
        </row>
        <row r="944">
          <cell r="B944" t="str">
            <v>TFL 481 53</v>
          </cell>
          <cell r="C944" t="str">
            <v>PRA</v>
          </cell>
          <cell r="D944">
            <v>7</v>
          </cell>
          <cell r="E944">
            <v>0.84737582417582413</v>
          </cell>
          <cell r="H944">
            <v>7</v>
          </cell>
          <cell r="I944">
            <v>7</v>
          </cell>
          <cell r="J944">
            <v>7</v>
          </cell>
          <cell r="K944">
            <v>6.2133333333333338</v>
          </cell>
          <cell r="L944">
            <v>0</v>
          </cell>
          <cell r="M944">
            <v>46.6</v>
          </cell>
          <cell r="N944">
            <v>6.9443999999999999</v>
          </cell>
        </row>
        <row r="945">
          <cell r="B945" t="str">
            <v>TFL 481 54</v>
          </cell>
          <cell r="C945" t="str">
            <v>PRA</v>
          </cell>
          <cell r="D945">
            <v>6</v>
          </cell>
          <cell r="E945">
            <v>0.84076923076923071</v>
          </cell>
          <cell r="H945">
            <v>6</v>
          </cell>
          <cell r="I945">
            <v>6</v>
          </cell>
          <cell r="J945">
            <v>6</v>
          </cell>
          <cell r="K945">
            <v>5.1733333333333329</v>
          </cell>
          <cell r="L945">
            <v>0</v>
          </cell>
          <cell r="M945">
            <v>38.799999999999997</v>
          </cell>
          <cell r="N945">
            <v>6.21</v>
          </cell>
        </row>
        <row r="946">
          <cell r="B946" t="str">
            <v>TFR 463 26</v>
          </cell>
          <cell r="C946" t="str">
            <v>PRA</v>
          </cell>
          <cell r="D946">
            <v>6</v>
          </cell>
          <cell r="E946">
            <v>0.74855384615384613</v>
          </cell>
          <cell r="H946">
            <v>6</v>
          </cell>
          <cell r="I946">
            <v>6</v>
          </cell>
          <cell r="J946">
            <v>6</v>
          </cell>
          <cell r="K946">
            <v>5.7333333333333334</v>
          </cell>
          <cell r="L946">
            <v>0</v>
          </cell>
          <cell r="M946">
            <v>43</v>
          </cell>
          <cell r="N946">
            <v>9.8064</v>
          </cell>
        </row>
        <row r="948">
          <cell r="B948" t="str">
            <v>TSR 311 9173/10000</v>
          </cell>
          <cell r="C948" t="str">
            <v>PRA</v>
          </cell>
          <cell r="D948">
            <v>186</v>
          </cell>
          <cell r="E948">
            <v>0.66397617866004965</v>
          </cell>
          <cell r="H948">
            <v>186</v>
          </cell>
          <cell r="I948">
            <v>186</v>
          </cell>
          <cell r="J948">
            <v>186</v>
          </cell>
          <cell r="K948">
            <v>185.46666666666667</v>
          </cell>
          <cell r="L948">
            <v>0</v>
          </cell>
          <cell r="M948">
            <v>1391</v>
          </cell>
          <cell r="N948">
            <v>406.25280000000004</v>
          </cell>
        </row>
        <row r="949">
          <cell r="B949" t="str">
            <v>TSR 311 9173/2000</v>
          </cell>
          <cell r="C949" t="str">
            <v>PRA</v>
          </cell>
          <cell r="D949">
            <v>157</v>
          </cell>
          <cell r="E949">
            <v>0.66088740813326807</v>
          </cell>
          <cell r="H949">
            <v>157</v>
          </cell>
          <cell r="I949">
            <v>157</v>
          </cell>
          <cell r="J949">
            <v>157</v>
          </cell>
          <cell r="K949">
            <v>156.46666666666667</v>
          </cell>
          <cell r="L949">
            <v>0</v>
          </cell>
          <cell r="M949">
            <v>1173.5</v>
          </cell>
          <cell r="N949">
            <v>346.06440000000003</v>
          </cell>
        </row>
        <row r="950">
          <cell r="B950" t="str">
            <v>TSR 311 9173/5000</v>
          </cell>
          <cell r="C950" t="str">
            <v>PRA</v>
          </cell>
          <cell r="D950">
            <v>167</v>
          </cell>
          <cell r="E950">
            <v>0.66032980193459234</v>
          </cell>
          <cell r="H950">
            <v>167</v>
          </cell>
          <cell r="I950">
            <v>167</v>
          </cell>
          <cell r="J950">
            <v>167</v>
          </cell>
          <cell r="K950">
            <v>166.90666666666667</v>
          </cell>
          <cell r="L950">
            <v>0</v>
          </cell>
          <cell r="M950">
            <v>1251.8</v>
          </cell>
          <cell r="N950">
            <v>368.71199999999999</v>
          </cell>
        </row>
        <row r="951">
          <cell r="B951" t="str">
            <v>TSR 311 9174/10000</v>
          </cell>
          <cell r="C951" t="str">
            <v>PRA</v>
          </cell>
          <cell r="D951">
            <v>186</v>
          </cell>
          <cell r="E951">
            <v>0.66397617866004965</v>
          </cell>
          <cell r="H951">
            <v>186</v>
          </cell>
          <cell r="I951">
            <v>186</v>
          </cell>
          <cell r="J951">
            <v>186</v>
          </cell>
          <cell r="K951">
            <v>185.46666666666667</v>
          </cell>
          <cell r="L951">
            <v>0</v>
          </cell>
          <cell r="M951">
            <v>1391</v>
          </cell>
          <cell r="N951">
            <v>406.25280000000004</v>
          </cell>
        </row>
        <row r="952">
          <cell r="B952" t="str">
            <v>TSR 311 9174/2000</v>
          </cell>
          <cell r="C952" t="str">
            <v>PRA</v>
          </cell>
          <cell r="D952">
            <v>157</v>
          </cell>
          <cell r="E952">
            <v>0.65186006859382661</v>
          </cell>
          <cell r="H952">
            <v>157</v>
          </cell>
          <cell r="I952">
            <v>157</v>
          </cell>
          <cell r="J952">
            <v>157</v>
          </cell>
          <cell r="K952">
            <v>156.46666666666667</v>
          </cell>
          <cell r="L952">
            <v>0</v>
          </cell>
          <cell r="M952">
            <v>1173.5</v>
          </cell>
          <cell r="N952">
            <v>355.27679999999998</v>
          </cell>
        </row>
        <row r="953">
          <cell r="B953" t="str">
            <v>TSR 311 9174/5000</v>
          </cell>
          <cell r="C953" t="str">
            <v>PRA</v>
          </cell>
          <cell r="D953">
            <v>167</v>
          </cell>
          <cell r="E953">
            <v>0.68503399355135874</v>
          </cell>
          <cell r="H953">
            <v>167</v>
          </cell>
          <cell r="I953">
            <v>167</v>
          </cell>
          <cell r="J953">
            <v>167</v>
          </cell>
          <cell r="K953">
            <v>166.90666666666667</v>
          </cell>
          <cell r="L953">
            <v>0</v>
          </cell>
          <cell r="M953">
            <v>1251.8</v>
          </cell>
          <cell r="N953">
            <v>341.8956</v>
          </cell>
        </row>
        <row r="955">
          <cell r="B955" t="str">
            <v>TSR 632 190/1</v>
          </cell>
          <cell r="C955" t="str">
            <v>PRA</v>
          </cell>
          <cell r="D955">
            <v>84</v>
          </cell>
          <cell r="E955">
            <v>0.84508131868131864</v>
          </cell>
          <cell r="H955">
            <v>84</v>
          </cell>
          <cell r="I955">
            <v>84</v>
          </cell>
          <cell r="J955">
            <v>84</v>
          </cell>
          <cell r="K955">
            <v>83.940219999999997</v>
          </cell>
          <cell r="L955">
            <v>0</v>
          </cell>
          <cell r="M955">
            <v>629.55165</v>
          </cell>
          <cell r="N955">
            <v>84.585599999999999</v>
          </cell>
        </row>
        <row r="956">
          <cell r="B956" t="str">
            <v>TSR 632 190/2</v>
          </cell>
          <cell r="C956" t="str">
            <v>PRA</v>
          </cell>
          <cell r="D956">
            <v>67</v>
          </cell>
          <cell r="E956">
            <v>0.81232055109070034</v>
          </cell>
          <cell r="H956">
            <v>67</v>
          </cell>
          <cell r="I956">
            <v>67</v>
          </cell>
          <cell r="J956">
            <v>67</v>
          </cell>
          <cell r="K956">
            <v>66.666666666666671</v>
          </cell>
          <cell r="L956">
            <v>0</v>
          </cell>
          <cell r="M956">
            <v>500</v>
          </cell>
          <cell r="N956">
            <v>81.734400000000008</v>
          </cell>
        </row>
        <row r="958">
          <cell r="B958" t="str">
            <v>TSR 671 001/1</v>
          </cell>
          <cell r="C958" t="str">
            <v>PRA</v>
          </cell>
          <cell r="D958">
            <v>106</v>
          </cell>
          <cell r="E958">
            <v>0.52771552975326552</v>
          </cell>
          <cell r="H958">
            <v>106</v>
          </cell>
          <cell r="I958">
            <v>106</v>
          </cell>
          <cell r="J958">
            <v>106</v>
          </cell>
          <cell r="K958">
            <v>105.31304</v>
          </cell>
          <cell r="L958">
            <v>0</v>
          </cell>
          <cell r="M958">
            <v>789.84780000000001</v>
          </cell>
          <cell r="N958">
            <v>325.40400000000005</v>
          </cell>
        </row>
        <row r="959">
          <cell r="B959" t="str">
            <v>TSR 671 001/2</v>
          </cell>
          <cell r="C959" t="str">
            <v>PRA</v>
          </cell>
          <cell r="D959">
            <v>107</v>
          </cell>
          <cell r="E959">
            <v>0.53212940330697334</v>
          </cell>
          <cell r="H959">
            <v>107</v>
          </cell>
          <cell r="I959">
            <v>107</v>
          </cell>
          <cell r="J959">
            <v>107</v>
          </cell>
          <cell r="K959">
            <v>106.42800000000001</v>
          </cell>
          <cell r="L959">
            <v>0</v>
          </cell>
          <cell r="M959">
            <v>798.21</v>
          </cell>
          <cell r="N959">
            <v>325.40400000000005</v>
          </cell>
        </row>
        <row r="960">
          <cell r="B960" t="str">
            <v>TSR 671 001/3</v>
          </cell>
          <cell r="C960" t="str">
            <v>PRA</v>
          </cell>
          <cell r="D960">
            <v>67</v>
          </cell>
          <cell r="E960">
            <v>0.55795637198622272</v>
          </cell>
          <cell r="H960">
            <v>67</v>
          </cell>
          <cell r="I960">
            <v>67</v>
          </cell>
          <cell r="J960">
            <v>67</v>
          </cell>
          <cell r="K960">
            <v>66.414599999999993</v>
          </cell>
          <cell r="L960">
            <v>0</v>
          </cell>
          <cell r="M960">
            <v>498.10949999999997</v>
          </cell>
          <cell r="N960">
            <v>192.51</v>
          </cell>
        </row>
        <row r="961">
          <cell r="B961" t="str">
            <v>TSR 671 001/4</v>
          </cell>
          <cell r="C961" t="str">
            <v>PRA</v>
          </cell>
          <cell r="D961">
            <v>44</v>
          </cell>
          <cell r="E961">
            <v>0.5464</v>
          </cell>
          <cell r="H961">
            <v>44</v>
          </cell>
          <cell r="I961">
            <v>44</v>
          </cell>
          <cell r="J961">
            <v>44</v>
          </cell>
          <cell r="K961">
            <v>43.843800000000002</v>
          </cell>
          <cell r="L961">
            <v>0</v>
          </cell>
          <cell r="M961">
            <v>328.82850000000002</v>
          </cell>
          <cell r="N961">
            <v>129.7296</v>
          </cell>
        </row>
        <row r="962">
          <cell r="B962" t="str">
            <v>TSR 671 001/5</v>
          </cell>
          <cell r="C962" t="str">
            <v>PRA</v>
          </cell>
          <cell r="D962">
            <v>44</v>
          </cell>
          <cell r="E962">
            <v>0.5464</v>
          </cell>
          <cell r="H962">
            <v>44</v>
          </cell>
          <cell r="I962">
            <v>44</v>
          </cell>
          <cell r="J962">
            <v>44</v>
          </cell>
          <cell r="K962">
            <v>43.843800000000002</v>
          </cell>
          <cell r="L962">
            <v>0</v>
          </cell>
          <cell r="M962">
            <v>328.82850000000002</v>
          </cell>
          <cell r="N962">
            <v>129.7296</v>
          </cell>
        </row>
        <row r="963">
          <cell r="B963" t="str">
            <v>TSR 671 001/11</v>
          </cell>
          <cell r="C963" t="str">
            <v>PRA</v>
          </cell>
          <cell r="D963">
            <v>72</v>
          </cell>
          <cell r="E963">
            <v>0.57515384615384624</v>
          </cell>
          <cell r="H963">
            <v>72</v>
          </cell>
          <cell r="I963">
            <v>72</v>
          </cell>
          <cell r="J963">
            <v>72</v>
          </cell>
          <cell r="K963">
            <v>71.858500000000006</v>
          </cell>
          <cell r="L963">
            <v>0</v>
          </cell>
          <cell r="M963">
            <v>538.93875000000003</v>
          </cell>
          <cell r="N963">
            <v>198.828</v>
          </cell>
        </row>
        <row r="964">
          <cell r="B964" t="str">
            <v>TSR 671 001/12</v>
          </cell>
          <cell r="C964" t="str">
            <v>PRA</v>
          </cell>
          <cell r="D964">
            <v>72</v>
          </cell>
          <cell r="E964">
            <v>0.57515384615384624</v>
          </cell>
          <cell r="H964">
            <v>72</v>
          </cell>
          <cell r="I964">
            <v>72</v>
          </cell>
          <cell r="J964">
            <v>72</v>
          </cell>
          <cell r="K964">
            <v>71.858500000000006</v>
          </cell>
          <cell r="L964">
            <v>0</v>
          </cell>
          <cell r="M964">
            <v>538.93875000000003</v>
          </cell>
          <cell r="N964">
            <v>198.828</v>
          </cell>
        </row>
        <row r="965">
          <cell r="B965" t="str">
            <v>TSR 671 001/13</v>
          </cell>
          <cell r="C965" t="str">
            <v>PRA</v>
          </cell>
          <cell r="D965">
            <v>46</v>
          </cell>
          <cell r="E965">
            <v>0.57836655518394653</v>
          </cell>
          <cell r="H965">
            <v>46</v>
          </cell>
          <cell r="I965">
            <v>46</v>
          </cell>
          <cell r="J965">
            <v>46</v>
          </cell>
          <cell r="K965">
            <v>45.135999999999996</v>
          </cell>
          <cell r="L965">
            <v>0</v>
          </cell>
          <cell r="M965">
            <v>338.52</v>
          </cell>
          <cell r="N965">
            <v>126.06840000000001</v>
          </cell>
        </row>
        <row r="966">
          <cell r="B966" t="str">
            <v>TSR 671 001/14</v>
          </cell>
          <cell r="C966" t="str">
            <v>PRA</v>
          </cell>
          <cell r="D966">
            <v>35</v>
          </cell>
          <cell r="E966">
            <v>0.56130637362637359</v>
          </cell>
          <cell r="H966">
            <v>35</v>
          </cell>
          <cell r="I966">
            <v>35</v>
          </cell>
          <cell r="J966">
            <v>35</v>
          </cell>
          <cell r="K966">
            <v>34.582800000000006</v>
          </cell>
          <cell r="L966">
            <v>0</v>
          </cell>
          <cell r="M966">
            <v>259.37100000000004</v>
          </cell>
          <cell r="N966">
            <v>99.802800000000005</v>
          </cell>
        </row>
        <row r="967">
          <cell r="B967" t="str">
            <v>TSR 671 001/15</v>
          </cell>
          <cell r="C967" t="str">
            <v>PRA</v>
          </cell>
          <cell r="D967">
            <v>35</v>
          </cell>
          <cell r="E967">
            <v>0.56951912087912082</v>
          </cell>
          <cell r="H967">
            <v>35</v>
          </cell>
          <cell r="I967">
            <v>35</v>
          </cell>
          <cell r="J967">
            <v>35</v>
          </cell>
          <cell r="K967">
            <v>34.582800000000006</v>
          </cell>
          <cell r="L967">
            <v>0</v>
          </cell>
          <cell r="M967">
            <v>259.37100000000004</v>
          </cell>
          <cell r="N967">
            <v>97.934400000000011</v>
          </cell>
        </row>
        <row r="969">
          <cell r="B969" t="str">
            <v>TSR 673 113/1</v>
          </cell>
          <cell r="C969" t="str">
            <v>PRT</v>
          </cell>
          <cell r="D969">
            <v>256</v>
          </cell>
          <cell r="E969">
            <v>0.6592937499999999</v>
          </cell>
          <cell r="H969">
            <v>256</v>
          </cell>
          <cell r="I969">
            <v>256</v>
          </cell>
          <cell r="J969">
            <v>256</v>
          </cell>
          <cell r="K969">
            <v>255.2</v>
          </cell>
          <cell r="L969">
            <v>0</v>
          </cell>
          <cell r="M969">
            <v>1914</v>
          </cell>
          <cell r="N969">
            <v>566.93520000000012</v>
          </cell>
        </row>
        <row r="970">
          <cell r="B970" t="str">
            <v>TSR 673 113/2</v>
          </cell>
          <cell r="C970" t="str">
            <v>PRT</v>
          </cell>
          <cell r="D970">
            <v>139</v>
          </cell>
          <cell r="E970">
            <v>0.66442899833978974</v>
          </cell>
          <cell r="H970">
            <v>139</v>
          </cell>
          <cell r="I970">
            <v>139</v>
          </cell>
          <cell r="J970">
            <v>139</v>
          </cell>
          <cell r="K970">
            <v>138.93333333333334</v>
          </cell>
          <cell r="L970">
            <v>0</v>
          </cell>
          <cell r="M970">
            <v>1042</v>
          </cell>
          <cell r="N970">
            <v>303.18840000000006</v>
          </cell>
        </row>
        <row r="975">
          <cell r="B975" t="str">
            <v>Product number</v>
          </cell>
          <cell r="D975" t="str">
            <v>Price USD</v>
          </cell>
        </row>
        <row r="976">
          <cell r="B976" t="str">
            <v>TZC 500 32</v>
          </cell>
          <cell r="C976" t="str">
            <v>PRA</v>
          </cell>
          <cell r="D976">
            <v>7</v>
          </cell>
          <cell r="E976">
            <v>0.83669450549450552</v>
          </cell>
          <cell r="H976">
            <v>7</v>
          </cell>
          <cell r="I976">
            <v>7</v>
          </cell>
          <cell r="J976">
            <v>7</v>
          </cell>
          <cell r="K976">
            <v>6.333333333333333</v>
          </cell>
          <cell r="L976">
            <v>0</v>
          </cell>
          <cell r="M976">
            <v>47.5</v>
          </cell>
          <cell r="N976">
            <v>7.4304000000000006</v>
          </cell>
        </row>
        <row r="977">
          <cell r="B977" t="str">
            <v xml:space="preserve">TZC 500 32/100 </v>
          </cell>
          <cell r="C977" t="str">
            <v>PRA</v>
          </cell>
          <cell r="D977">
            <v>373</v>
          </cell>
          <cell r="E977">
            <v>0.69370228913177967</v>
          </cell>
          <cell r="H977">
            <v>373</v>
          </cell>
          <cell r="I977">
            <v>373</v>
          </cell>
          <cell r="J977">
            <v>373</v>
          </cell>
          <cell r="K977">
            <v>372.4</v>
          </cell>
          <cell r="L977">
            <v>0</v>
          </cell>
          <cell r="M977">
            <v>2793</v>
          </cell>
          <cell r="N977">
            <v>742.61880000000008</v>
          </cell>
        </row>
        <row r="978">
          <cell r="B978" t="str">
            <v>TZC 500 32/500</v>
          </cell>
          <cell r="C978" t="str">
            <v>PRA</v>
          </cell>
          <cell r="D978">
            <v>1862</v>
          </cell>
          <cell r="E978">
            <v>0.69320879120879109</v>
          </cell>
          <cell r="H978">
            <v>1862</v>
          </cell>
          <cell r="I978">
            <v>1862</v>
          </cell>
          <cell r="J978">
            <v>1862</v>
          </cell>
          <cell r="K978">
            <v>1862</v>
          </cell>
          <cell r="L978">
            <v>0</v>
          </cell>
          <cell r="M978">
            <v>13965</v>
          </cell>
          <cell r="N978">
            <v>3713.0940000000005</v>
          </cell>
        </row>
        <row r="980">
          <cell r="B980" t="str">
            <v>TZC 501 26</v>
          </cell>
          <cell r="C980" t="str">
            <v>PRA</v>
          </cell>
          <cell r="D980">
            <v>15</v>
          </cell>
          <cell r="E980">
            <v>0.82332307692307694</v>
          </cell>
          <cell r="H980">
            <v>15</v>
          </cell>
          <cell r="I980">
            <v>15</v>
          </cell>
          <cell r="J980">
            <v>15</v>
          </cell>
          <cell r="K980">
            <v>14.973333333333333</v>
          </cell>
          <cell r="L980">
            <v>0</v>
          </cell>
          <cell r="M980">
            <v>112.3</v>
          </cell>
          <cell r="N980">
            <v>17.225999999999999</v>
          </cell>
        </row>
        <row r="981">
          <cell r="B981" t="str">
            <v>TZC 750 24</v>
          </cell>
          <cell r="C981" t="str">
            <v>PRA</v>
          </cell>
          <cell r="D981">
            <v>3</v>
          </cell>
          <cell r="E981">
            <v>0.86319999999999997</v>
          </cell>
          <cell r="H981">
            <v>3</v>
          </cell>
          <cell r="I981">
            <v>3</v>
          </cell>
          <cell r="J981">
            <v>3</v>
          </cell>
          <cell r="K981">
            <v>2.4359999999999999</v>
          </cell>
          <cell r="L981">
            <v>0</v>
          </cell>
          <cell r="M981">
            <v>18.27</v>
          </cell>
          <cell r="N981">
            <v>2.6676000000000002</v>
          </cell>
        </row>
        <row r="983">
          <cell r="B983" t="str">
            <v>033/BFY 112 0401/W</v>
          </cell>
          <cell r="C983" t="str">
            <v>PRA</v>
          </cell>
          <cell r="D983">
            <v>13</v>
          </cell>
          <cell r="E983">
            <v>0.60084733727810646</v>
          </cell>
          <cell r="H983">
            <v>13</v>
          </cell>
          <cell r="I983">
            <v>13</v>
          </cell>
          <cell r="J983">
            <v>13</v>
          </cell>
          <cell r="K983">
            <v>12.666666666666666</v>
          </cell>
          <cell r="L983">
            <v>0</v>
          </cell>
          <cell r="M983">
            <v>95</v>
          </cell>
          <cell r="N983">
            <v>33.728400000000001</v>
          </cell>
        </row>
        <row r="984">
          <cell r="B984" t="str">
            <v>033/BFY 113 0431/W</v>
          </cell>
          <cell r="C984" t="str">
            <v>PRA</v>
          </cell>
          <cell r="D984">
            <v>30</v>
          </cell>
          <cell r="E984">
            <v>0.60328000000000004</v>
          </cell>
          <cell r="H984">
            <v>30</v>
          </cell>
          <cell r="I984">
            <v>30</v>
          </cell>
          <cell r="J984">
            <v>30</v>
          </cell>
          <cell r="K984">
            <v>29.333333333333332</v>
          </cell>
          <cell r="L984">
            <v>0</v>
          </cell>
          <cell r="M984">
            <v>220</v>
          </cell>
          <cell r="N984">
            <v>77.360399999999998</v>
          </cell>
        </row>
        <row r="985">
          <cell r="B985" t="str">
            <v>329 945/11110</v>
          </cell>
          <cell r="C985" t="str">
            <v>PRA</v>
          </cell>
          <cell r="D985">
            <v>98</v>
          </cell>
          <cell r="E985">
            <v>0.63122323390894819</v>
          </cell>
          <cell r="H985">
            <v>98</v>
          </cell>
          <cell r="I985">
            <v>98</v>
          </cell>
          <cell r="J985">
            <v>98</v>
          </cell>
          <cell r="K985">
            <v>98</v>
          </cell>
          <cell r="L985">
            <v>0</v>
          </cell>
          <cell r="M985">
            <v>735</v>
          </cell>
          <cell r="N985">
            <v>234.91079999999999</v>
          </cell>
        </row>
        <row r="986">
          <cell r="B986" t="str">
            <v>329 945/11200</v>
          </cell>
          <cell r="C986" t="str">
            <v>PRA</v>
          </cell>
          <cell r="D986">
            <v>99</v>
          </cell>
          <cell r="E986">
            <v>0.63494825174825176</v>
          </cell>
          <cell r="H986">
            <v>99</v>
          </cell>
          <cell r="I986">
            <v>99</v>
          </cell>
          <cell r="J986">
            <v>99</v>
          </cell>
          <cell r="K986">
            <v>98.578199999999995</v>
          </cell>
          <cell r="L986">
            <v>0</v>
          </cell>
          <cell r="M986">
            <v>739.3365</v>
          </cell>
          <cell r="N986">
            <v>234.91079999999999</v>
          </cell>
        </row>
        <row r="987">
          <cell r="B987" t="str">
            <v>77/BYB 501/2</v>
          </cell>
          <cell r="C987" t="str">
            <v>PRA</v>
          </cell>
          <cell r="D987">
            <v>171</v>
          </cell>
          <cell r="E987">
            <v>0.79278380566801621</v>
          </cell>
          <cell r="H987">
            <v>171</v>
          </cell>
          <cell r="I987">
            <v>171</v>
          </cell>
          <cell r="J987">
            <v>171</v>
          </cell>
          <cell r="K987">
            <v>170.66666666666666</v>
          </cell>
          <cell r="L987">
            <v>0</v>
          </cell>
          <cell r="M987">
            <v>1280</v>
          </cell>
          <cell r="N987">
            <v>230.32079999999999</v>
          </cell>
        </row>
        <row r="989">
          <cell r="B989" t="str">
            <v>LDK 901 01/1</v>
          </cell>
          <cell r="C989" t="str">
            <v>PRA</v>
          </cell>
          <cell r="D989">
            <v>630</v>
          </cell>
          <cell r="E989">
            <v>0.54911120879120878</v>
          </cell>
          <cell r="H989">
            <v>630</v>
          </cell>
          <cell r="I989">
            <v>630</v>
          </cell>
          <cell r="J989">
            <v>630</v>
          </cell>
          <cell r="K989">
            <v>626.5333333333333</v>
          </cell>
          <cell r="L989">
            <v>0</v>
          </cell>
          <cell r="M989">
            <v>4699</v>
          </cell>
          <cell r="N989">
            <v>1846.3896</v>
          </cell>
        </row>
        <row r="990">
          <cell r="B990" t="str">
            <v>LDK 901 02/1</v>
          </cell>
          <cell r="C990" t="str">
            <v>PRA</v>
          </cell>
          <cell r="D990">
            <v>62</v>
          </cell>
          <cell r="E990">
            <v>0.4538898263027295</v>
          </cell>
          <cell r="H990">
            <v>62</v>
          </cell>
          <cell r="I990">
            <v>62</v>
          </cell>
          <cell r="J990">
            <v>62</v>
          </cell>
          <cell r="K990">
            <v>61.218640000000001</v>
          </cell>
          <cell r="L990">
            <v>0</v>
          </cell>
          <cell r="M990">
            <v>459.13979999999998</v>
          </cell>
          <cell r="N990">
            <v>220.08240000000001</v>
          </cell>
        </row>
        <row r="991">
          <cell r="B991" t="str">
            <v>LPY 111 500/1</v>
          </cell>
          <cell r="C991" t="str">
            <v>PRA</v>
          </cell>
          <cell r="D991">
            <v>1740</v>
          </cell>
          <cell r="E991">
            <v>0.8949602122015915</v>
          </cell>
          <cell r="H991">
            <v>1740</v>
          </cell>
          <cell r="I991">
            <v>1740</v>
          </cell>
          <cell r="J991">
            <v>1740</v>
          </cell>
          <cell r="K991">
            <v>1740</v>
          </cell>
          <cell r="L991">
            <v>0</v>
          </cell>
          <cell r="M991">
            <v>13050</v>
          </cell>
          <cell r="N991">
            <v>1188</v>
          </cell>
        </row>
        <row r="992">
          <cell r="B992" t="str">
            <v>LSB 903 36</v>
          </cell>
          <cell r="C992" t="str">
            <v>PRA</v>
          </cell>
          <cell r="D992">
            <v>11</v>
          </cell>
          <cell r="E992">
            <v>0.54217062937062932</v>
          </cell>
          <cell r="H992">
            <v>11</v>
          </cell>
          <cell r="I992">
            <v>11</v>
          </cell>
          <cell r="J992">
            <v>11</v>
          </cell>
          <cell r="K992">
            <v>10.4</v>
          </cell>
          <cell r="L992">
            <v>0</v>
          </cell>
          <cell r="M992">
            <v>78</v>
          </cell>
          <cell r="N992">
            <v>32.7348</v>
          </cell>
        </row>
        <row r="994">
          <cell r="B994" t="str">
            <v>LSD 319 80</v>
          </cell>
          <cell r="C994" t="str">
            <v>PRA</v>
          </cell>
          <cell r="D994">
            <v>860</v>
          </cell>
          <cell r="E994">
            <v>0.43973695885509834</v>
          </cell>
          <cell r="H994">
            <v>860</v>
          </cell>
          <cell r="I994">
            <v>860</v>
          </cell>
          <cell r="J994">
            <v>860</v>
          </cell>
          <cell r="K994">
            <v>852.92480000000012</v>
          </cell>
          <cell r="L994">
            <v>0</v>
          </cell>
          <cell r="M994">
            <v>6396.9360000000006</v>
          </cell>
          <cell r="N994">
            <v>3131.8704000000002</v>
          </cell>
        </row>
        <row r="995">
          <cell r="B995" t="str">
            <v>LSD 319 83</v>
          </cell>
          <cell r="C995" t="str">
            <v>PRA</v>
          </cell>
          <cell r="D995">
            <v>460</v>
          </cell>
          <cell r="E995">
            <v>0.36700080267558521</v>
          </cell>
          <cell r="H995">
            <v>460</v>
          </cell>
          <cell r="I995">
            <v>460</v>
          </cell>
          <cell r="J995">
            <v>460</v>
          </cell>
          <cell r="K995">
            <v>453.14528000000001</v>
          </cell>
          <cell r="L995">
            <v>0</v>
          </cell>
          <cell r="M995">
            <v>3398.5896000000002</v>
          </cell>
          <cell r="N995">
            <v>1892.6676000000002</v>
          </cell>
        </row>
        <row r="996">
          <cell r="B996" t="str">
            <v>LSD 319 84/1</v>
          </cell>
          <cell r="C996" t="str">
            <v>PRA</v>
          </cell>
          <cell r="D996">
            <v>350</v>
          </cell>
          <cell r="E996">
            <v>0.31341432967032962</v>
          </cell>
          <cell r="H996">
            <v>350</v>
          </cell>
          <cell r="I996">
            <v>350</v>
          </cell>
          <cell r="J996">
            <v>350</v>
          </cell>
          <cell r="K996">
            <v>344.26666666666665</v>
          </cell>
          <cell r="L996">
            <v>0</v>
          </cell>
          <cell r="M996">
            <v>2582</v>
          </cell>
          <cell r="N996">
            <v>1561.9824000000001</v>
          </cell>
        </row>
        <row r="997">
          <cell r="B997" t="str">
            <v>LSD 319 85/2</v>
          </cell>
          <cell r="C997" t="str">
            <v>PRA</v>
          </cell>
          <cell r="D997">
            <v>1020</v>
          </cell>
          <cell r="E997">
            <v>0.30394407239819005</v>
          </cell>
          <cell r="H997">
            <v>1020</v>
          </cell>
          <cell r="I997">
            <v>1020</v>
          </cell>
          <cell r="J997">
            <v>1020</v>
          </cell>
          <cell r="K997">
            <v>1013.3333333333334</v>
          </cell>
          <cell r="L997">
            <v>0</v>
          </cell>
          <cell r="M997">
            <v>7600</v>
          </cell>
          <cell r="N997">
            <v>4614.8508000000002</v>
          </cell>
        </row>
        <row r="998">
          <cell r="B998" t="str">
            <v>LSD 319 86/1</v>
          </cell>
          <cell r="C998" t="str">
            <v>PRA</v>
          </cell>
          <cell r="D998">
            <v>480</v>
          </cell>
          <cell r="E998">
            <v>0.31813576923076919</v>
          </cell>
          <cell r="H998">
            <v>480</v>
          </cell>
          <cell r="I998">
            <v>480</v>
          </cell>
          <cell r="J998">
            <v>480</v>
          </cell>
          <cell r="K998">
            <v>479.95023999999995</v>
          </cell>
          <cell r="L998">
            <v>0</v>
          </cell>
          <cell r="M998">
            <v>3599.6267999999995</v>
          </cell>
          <cell r="N998">
            <v>2127.4164000000001</v>
          </cell>
        </row>
        <row r="999">
          <cell r="B999" t="str">
            <v>LSD 319 87/1</v>
          </cell>
          <cell r="C999" t="str">
            <v>PRA</v>
          </cell>
          <cell r="D999">
            <v>370</v>
          </cell>
          <cell r="E999">
            <v>0.31251376299376293</v>
          </cell>
          <cell r="H999">
            <v>370</v>
          </cell>
          <cell r="I999">
            <v>370</v>
          </cell>
          <cell r="J999">
            <v>370</v>
          </cell>
          <cell r="K999">
            <v>364.66666666666669</v>
          </cell>
          <cell r="L999">
            <v>0</v>
          </cell>
          <cell r="M999">
            <v>2735</v>
          </cell>
          <cell r="N999">
            <v>1653.4044000000001</v>
          </cell>
        </row>
        <row r="1000">
          <cell r="B1000" t="str">
            <v>LSD 349 20/1</v>
          </cell>
          <cell r="C1000" t="str">
            <v>PRA</v>
          </cell>
          <cell r="D1000">
            <v>300</v>
          </cell>
          <cell r="E1000">
            <v>0.39229230769230772</v>
          </cell>
          <cell r="H1000">
            <v>300</v>
          </cell>
          <cell r="I1000">
            <v>300</v>
          </cell>
          <cell r="J1000">
            <v>300</v>
          </cell>
          <cell r="K1000">
            <v>299.60000000000002</v>
          </cell>
          <cell r="L1000">
            <v>0</v>
          </cell>
          <cell r="M1000">
            <v>2247</v>
          </cell>
          <cell r="N1000">
            <v>1185.03</v>
          </cell>
        </row>
        <row r="1002">
          <cell r="B1002" t="str">
            <v>LSY 120 10/1</v>
          </cell>
          <cell r="C1002" t="str">
            <v>PRA</v>
          </cell>
          <cell r="D1002">
            <v>16</v>
          </cell>
          <cell r="E1002">
            <v>0.31627692307692301</v>
          </cell>
          <cell r="H1002">
            <v>16</v>
          </cell>
          <cell r="I1002">
            <v>16</v>
          </cell>
          <cell r="J1002">
            <v>16</v>
          </cell>
          <cell r="K1002">
            <v>16</v>
          </cell>
          <cell r="L1002">
            <v>0</v>
          </cell>
          <cell r="M1002">
            <v>120</v>
          </cell>
          <cell r="N1002">
            <v>71.107200000000006</v>
          </cell>
        </row>
        <row r="1003">
          <cell r="B1003" t="str">
            <v>LSY 141 12</v>
          </cell>
          <cell r="C1003" t="str">
            <v>PRA</v>
          </cell>
          <cell r="D1003">
            <v>99</v>
          </cell>
          <cell r="E1003">
            <v>0.42297622377622368</v>
          </cell>
          <cell r="H1003">
            <v>99</v>
          </cell>
          <cell r="I1003">
            <v>99</v>
          </cell>
          <cell r="J1003">
            <v>99</v>
          </cell>
          <cell r="K1003">
            <v>98.666666666666671</v>
          </cell>
          <cell r="L1003">
            <v>0</v>
          </cell>
          <cell r="M1003">
            <v>740</v>
          </cell>
          <cell r="N1003">
            <v>371.31480000000005</v>
          </cell>
        </row>
        <row r="1004">
          <cell r="B1004" t="str">
            <v>LTT 237 13</v>
          </cell>
          <cell r="C1004" t="str">
            <v>PRA</v>
          </cell>
          <cell r="D1004">
            <v>4270</v>
          </cell>
          <cell r="E1004">
            <v>0.23813558638083229</v>
          </cell>
          <cell r="H1004">
            <v>4270</v>
          </cell>
          <cell r="I1004">
            <v>4270</v>
          </cell>
          <cell r="J1004">
            <v>4270</v>
          </cell>
          <cell r="K1004">
            <v>4266.666666666667</v>
          </cell>
          <cell r="L1004">
            <v>0</v>
          </cell>
          <cell r="M1004">
            <v>32000</v>
          </cell>
          <cell r="N1004">
            <v>21145.5468</v>
          </cell>
        </row>
        <row r="1005">
          <cell r="B1005" t="str">
            <v>LTT 237 17/1</v>
          </cell>
          <cell r="C1005" t="str">
            <v>PRA</v>
          </cell>
          <cell r="D1005">
            <v>1020</v>
          </cell>
          <cell r="E1005">
            <v>0.34676941176470583</v>
          </cell>
          <cell r="H1005">
            <v>1020</v>
          </cell>
          <cell r="I1005">
            <v>1020</v>
          </cell>
          <cell r="J1005">
            <v>1020</v>
          </cell>
          <cell r="K1005">
            <v>1013.3333333333334</v>
          </cell>
          <cell r="L1005">
            <v>0</v>
          </cell>
          <cell r="M1005">
            <v>7600</v>
          </cell>
          <cell r="N1005">
            <v>4330.9188000000004</v>
          </cell>
        </row>
        <row r="1006">
          <cell r="B1006" t="str">
            <v>LTX 102 17</v>
          </cell>
          <cell r="C1006" t="str">
            <v>PRA</v>
          </cell>
          <cell r="D1006">
            <v>19</v>
          </cell>
          <cell r="E1006">
            <v>0.46996923076923069</v>
          </cell>
          <cell r="H1006">
            <v>19</v>
          </cell>
          <cell r="I1006">
            <v>19</v>
          </cell>
          <cell r="J1006">
            <v>19</v>
          </cell>
          <cell r="K1006">
            <v>18.933333333333334</v>
          </cell>
          <cell r="L1006">
            <v>0</v>
          </cell>
          <cell r="M1006">
            <v>142</v>
          </cell>
          <cell r="N1006">
            <v>65.458800000000011</v>
          </cell>
        </row>
        <row r="1008">
          <cell r="B1008" t="str">
            <v>NTM 101 01/1</v>
          </cell>
          <cell r="C1008" t="str">
            <v>PRA</v>
          </cell>
          <cell r="D1008">
            <v>4</v>
          </cell>
          <cell r="E1008">
            <v>0.61452307692307695</v>
          </cell>
          <cell r="H1008">
            <v>4</v>
          </cell>
          <cell r="I1008">
            <v>4</v>
          </cell>
          <cell r="J1008">
            <v>4</v>
          </cell>
          <cell r="K1008">
            <v>3.7333333333333334</v>
          </cell>
          <cell r="L1008">
            <v>0</v>
          </cell>
          <cell r="M1008">
            <v>28</v>
          </cell>
          <cell r="N1008">
            <v>10.022399999999999</v>
          </cell>
        </row>
        <row r="1009">
          <cell r="B1009" t="str">
            <v>RNT 860 900/1</v>
          </cell>
          <cell r="C1009" t="str">
            <v>PRA</v>
          </cell>
          <cell r="D1009">
            <v>24</v>
          </cell>
          <cell r="E1009">
            <v>0.38502307692307686</v>
          </cell>
          <cell r="H1009">
            <v>24</v>
          </cell>
          <cell r="I1009">
            <v>24</v>
          </cell>
          <cell r="J1009">
            <v>24</v>
          </cell>
          <cell r="K1009">
            <v>23.998884000000007</v>
          </cell>
          <cell r="L1009">
            <v>0</v>
          </cell>
          <cell r="M1009">
            <v>179.99163000000004</v>
          </cell>
          <cell r="N1009">
            <v>95.936400000000006</v>
          </cell>
        </row>
        <row r="1010">
          <cell r="B1010" t="str">
            <v>RPM 517 54/2</v>
          </cell>
          <cell r="C1010" t="str">
            <v>PRA</v>
          </cell>
          <cell r="D1010">
            <v>51</v>
          </cell>
          <cell r="E1010">
            <v>0.46078190045248868</v>
          </cell>
          <cell r="H1010">
            <v>51</v>
          </cell>
          <cell r="I1010">
            <v>51</v>
          </cell>
          <cell r="J1010">
            <v>51</v>
          </cell>
          <cell r="K1010">
            <v>50.589000000000006</v>
          </cell>
          <cell r="L1010">
            <v>0</v>
          </cell>
          <cell r="M1010">
            <v>379.41750000000002</v>
          </cell>
          <cell r="N1010">
            <v>178.7508</v>
          </cell>
        </row>
        <row r="1011">
          <cell r="B1011" t="str">
            <v>RPMR 102 06/2</v>
          </cell>
          <cell r="C1011" t="str">
            <v>PRT</v>
          </cell>
          <cell r="D1011">
            <v>72</v>
          </cell>
          <cell r="E1011">
            <v>0.64839999999999998</v>
          </cell>
          <cell r="H1011">
            <v>72</v>
          </cell>
          <cell r="I1011">
            <v>72</v>
          </cell>
          <cell r="J1011">
            <v>72</v>
          </cell>
          <cell r="K1011">
            <v>72</v>
          </cell>
          <cell r="L1011">
            <v>0</v>
          </cell>
          <cell r="M1011">
            <v>540</v>
          </cell>
          <cell r="N1011">
            <v>164.54880000000003</v>
          </cell>
        </row>
        <row r="1012">
          <cell r="B1012" t="str">
            <v>RPMR 102 13/1</v>
          </cell>
          <cell r="C1012" t="str">
            <v>PRA</v>
          </cell>
          <cell r="D1012">
            <v>100</v>
          </cell>
          <cell r="E1012">
            <v>0.68970769230769235</v>
          </cell>
          <cell r="H1012">
            <v>100</v>
          </cell>
          <cell r="I1012">
            <v>100</v>
          </cell>
          <cell r="J1012">
            <v>100</v>
          </cell>
          <cell r="K1012">
            <v>94.666666666666671</v>
          </cell>
          <cell r="L1012">
            <v>0</v>
          </cell>
          <cell r="M1012">
            <v>710</v>
          </cell>
          <cell r="N1012">
            <v>201.69</v>
          </cell>
        </row>
        <row r="1014">
          <cell r="B1014" t="str">
            <v>SXA 124 1732/1</v>
          </cell>
          <cell r="C1014" t="str">
            <v>PRA</v>
          </cell>
          <cell r="D1014">
            <v>27</v>
          </cell>
          <cell r="E1014">
            <v>0.79741538461538453</v>
          </cell>
          <cell r="H1014">
            <v>27</v>
          </cell>
          <cell r="I1014">
            <v>27</v>
          </cell>
          <cell r="J1014">
            <v>27</v>
          </cell>
          <cell r="K1014">
            <v>26.643162</v>
          </cell>
          <cell r="L1014">
            <v>0</v>
          </cell>
          <cell r="M1014">
            <v>199.82371499999999</v>
          </cell>
          <cell r="N1014">
            <v>35.553600000000003</v>
          </cell>
        </row>
        <row r="1015">
          <cell r="B1015" t="str">
            <v>SXK 111 0254/L</v>
          </cell>
          <cell r="C1015" t="str">
            <v>PRA</v>
          </cell>
          <cell r="D1015">
            <v>2000</v>
          </cell>
          <cell r="E1015">
            <v>0.42701846153846151</v>
          </cell>
          <cell r="H1015">
            <v>2000</v>
          </cell>
          <cell r="I1015">
            <v>2000</v>
          </cell>
          <cell r="J1015">
            <v>2000</v>
          </cell>
          <cell r="K1015">
            <v>1999.7762399999999</v>
          </cell>
          <cell r="L1015">
            <v>0</v>
          </cell>
          <cell r="M1015">
            <v>14998.3218</v>
          </cell>
          <cell r="N1015">
            <v>7448.76</v>
          </cell>
        </row>
        <row r="1016">
          <cell r="B1016" t="str">
            <v>SXK 111 0254/S</v>
          </cell>
          <cell r="C1016" t="str">
            <v>PRA</v>
          </cell>
          <cell r="D1016">
            <v>1350</v>
          </cell>
          <cell r="E1016">
            <v>0.56309292307692316</v>
          </cell>
          <cell r="H1016">
            <v>1350</v>
          </cell>
          <cell r="I1016">
            <v>1350</v>
          </cell>
          <cell r="J1016">
            <v>1350</v>
          </cell>
          <cell r="K1016">
            <v>1346.5412099999999</v>
          </cell>
          <cell r="L1016">
            <v>0</v>
          </cell>
          <cell r="M1016">
            <v>10099.059074999999</v>
          </cell>
          <cell r="N1016">
            <v>3833.8596000000002</v>
          </cell>
        </row>
        <row r="1017">
          <cell r="B1017" t="str">
            <v>SXK 111 0274/1</v>
          </cell>
          <cell r="C1017" t="str">
            <v>PRA</v>
          </cell>
          <cell r="D1017">
            <v>85</v>
          </cell>
          <cell r="E1017">
            <v>0.84006226244343896</v>
          </cell>
          <cell r="H1017">
            <v>85</v>
          </cell>
          <cell r="I1017">
            <v>85</v>
          </cell>
          <cell r="J1017">
            <v>85</v>
          </cell>
          <cell r="K1017">
            <v>84.666666666666671</v>
          </cell>
          <cell r="L1017">
            <v>0</v>
          </cell>
          <cell r="M1017">
            <v>635</v>
          </cell>
          <cell r="N1017">
            <v>88.365600000000001</v>
          </cell>
        </row>
        <row r="1018">
          <cell r="B1018" t="str">
            <v>SXK 111 0274/2</v>
          </cell>
          <cell r="C1018" t="str">
            <v>PRA</v>
          </cell>
          <cell r="D1018">
            <v>85</v>
          </cell>
          <cell r="E1018">
            <v>0.84006226244343896</v>
          </cell>
          <cell r="H1018">
            <v>85</v>
          </cell>
          <cell r="I1018">
            <v>85</v>
          </cell>
          <cell r="J1018">
            <v>85</v>
          </cell>
          <cell r="K1018">
            <v>84.666666666666671</v>
          </cell>
          <cell r="L1018">
            <v>0</v>
          </cell>
          <cell r="M1018">
            <v>635</v>
          </cell>
          <cell r="N1018">
            <v>88.365600000000001</v>
          </cell>
        </row>
        <row r="1019">
          <cell r="B1019" t="str">
            <v>SXK 111 0274/3</v>
          </cell>
          <cell r="C1019" t="str">
            <v>PRA</v>
          </cell>
          <cell r="D1019">
            <v>85</v>
          </cell>
          <cell r="E1019">
            <v>0.93463312217194583</v>
          </cell>
          <cell r="H1019">
            <v>85</v>
          </cell>
          <cell r="I1019">
            <v>85</v>
          </cell>
          <cell r="J1019">
            <v>85</v>
          </cell>
          <cell r="K1019">
            <v>84.666666666666671</v>
          </cell>
          <cell r="L1019">
            <v>0</v>
          </cell>
          <cell r="M1019">
            <v>635</v>
          </cell>
          <cell r="N1019">
            <v>36.115200000000002</v>
          </cell>
        </row>
        <row r="1020">
          <cell r="B1020" t="str">
            <v>SXK 111 0274/4</v>
          </cell>
          <cell r="C1020" t="str">
            <v>PRA</v>
          </cell>
          <cell r="D1020">
            <v>85</v>
          </cell>
          <cell r="E1020">
            <v>0.84006226244343896</v>
          </cell>
          <cell r="H1020">
            <v>85</v>
          </cell>
          <cell r="I1020">
            <v>85</v>
          </cell>
          <cell r="J1020">
            <v>85</v>
          </cell>
          <cell r="K1020">
            <v>84.666666666666671</v>
          </cell>
          <cell r="L1020">
            <v>0</v>
          </cell>
          <cell r="M1020">
            <v>635</v>
          </cell>
          <cell r="N1020">
            <v>88.365600000000001</v>
          </cell>
        </row>
        <row r="1022">
          <cell r="B1022" t="str">
            <v>SXK 111 0279/1</v>
          </cell>
          <cell r="C1022" t="str">
            <v>PRA</v>
          </cell>
          <cell r="D1022">
            <v>112</v>
          </cell>
          <cell r="E1022">
            <v>0.77365989010989022</v>
          </cell>
          <cell r="H1022">
            <v>112</v>
          </cell>
          <cell r="I1022">
            <v>112</v>
          </cell>
          <cell r="J1022">
            <v>112</v>
          </cell>
          <cell r="K1022">
            <v>111.33333333333333</v>
          </cell>
          <cell r="L1022">
            <v>0</v>
          </cell>
          <cell r="M1022">
            <v>835</v>
          </cell>
          <cell r="N1022">
            <v>164.7756</v>
          </cell>
        </row>
        <row r="1023">
          <cell r="B1023" t="str">
            <v>SXK 111 0279/2</v>
          </cell>
          <cell r="C1023" t="str">
            <v>PRA</v>
          </cell>
          <cell r="D1023">
            <v>112</v>
          </cell>
          <cell r="E1023">
            <v>0.77365989010989022</v>
          </cell>
          <cell r="H1023">
            <v>112</v>
          </cell>
          <cell r="I1023">
            <v>112</v>
          </cell>
          <cell r="J1023">
            <v>112</v>
          </cell>
          <cell r="K1023">
            <v>111.33333333333333</v>
          </cell>
          <cell r="L1023">
            <v>0</v>
          </cell>
          <cell r="M1023">
            <v>835</v>
          </cell>
          <cell r="N1023">
            <v>164.7756</v>
          </cell>
        </row>
        <row r="1024">
          <cell r="B1024" t="str">
            <v>SXK 111 0312/1</v>
          </cell>
          <cell r="C1024" t="str">
            <v>PRA</v>
          </cell>
          <cell r="D1024">
            <v>37</v>
          </cell>
          <cell r="E1024">
            <v>0.58115758835758835</v>
          </cell>
          <cell r="H1024">
            <v>37</v>
          </cell>
          <cell r="I1024">
            <v>37</v>
          </cell>
          <cell r="J1024">
            <v>37</v>
          </cell>
          <cell r="K1024">
            <v>36.666666666666664</v>
          </cell>
          <cell r="L1024">
            <v>0</v>
          </cell>
          <cell r="M1024">
            <v>275</v>
          </cell>
          <cell r="N1024">
            <v>100.7316</v>
          </cell>
        </row>
        <row r="1025">
          <cell r="B1025" t="str">
            <v>SXK 111 0312/4</v>
          </cell>
          <cell r="C1025" t="str">
            <v>PRA</v>
          </cell>
          <cell r="D1025">
            <v>37</v>
          </cell>
          <cell r="E1025">
            <v>0.61986694386694374</v>
          </cell>
          <cell r="H1025">
            <v>37</v>
          </cell>
          <cell r="I1025">
            <v>37</v>
          </cell>
          <cell r="J1025">
            <v>37</v>
          </cell>
          <cell r="K1025">
            <v>36.666666666666664</v>
          </cell>
          <cell r="L1025">
            <v>0</v>
          </cell>
          <cell r="M1025">
            <v>275</v>
          </cell>
          <cell r="N1025">
            <v>91.422000000000011</v>
          </cell>
        </row>
        <row r="1026">
          <cell r="B1026" t="str">
            <v>SXK 111 0317/2</v>
          </cell>
          <cell r="C1026" t="str">
            <v>PRA</v>
          </cell>
          <cell r="D1026">
            <v>100</v>
          </cell>
          <cell r="E1026">
            <v>0.30373230769230758</v>
          </cell>
          <cell r="H1026">
            <v>100</v>
          </cell>
          <cell r="I1026">
            <v>100</v>
          </cell>
          <cell r="J1026">
            <v>100</v>
          </cell>
          <cell r="K1026">
            <v>100</v>
          </cell>
          <cell r="L1026">
            <v>0</v>
          </cell>
          <cell r="M1026">
            <v>750</v>
          </cell>
          <cell r="N1026">
            <v>452.57400000000007</v>
          </cell>
        </row>
        <row r="1028">
          <cell r="B1028" t="str">
            <v>SXK 111 0321/1</v>
          </cell>
          <cell r="C1028" t="str">
            <v>PRA</v>
          </cell>
          <cell r="D1028">
            <v>80</v>
          </cell>
          <cell r="E1028">
            <v>0.40747461538461527</v>
          </cell>
          <cell r="H1028">
            <v>80</v>
          </cell>
          <cell r="I1028">
            <v>80</v>
          </cell>
          <cell r="J1028">
            <v>80</v>
          </cell>
          <cell r="K1028">
            <v>79.333333333333329</v>
          </cell>
          <cell r="L1028">
            <v>0</v>
          </cell>
          <cell r="M1028">
            <v>595</v>
          </cell>
          <cell r="N1028">
            <v>308.11320000000006</v>
          </cell>
        </row>
        <row r="1029">
          <cell r="B1029" t="str">
            <v>SXK 111 0322/1</v>
          </cell>
          <cell r="C1029" t="str">
            <v>PRA</v>
          </cell>
          <cell r="D1029">
            <v>300</v>
          </cell>
          <cell r="E1029">
            <v>0.5803895384615384</v>
          </cell>
          <cell r="H1029">
            <v>300</v>
          </cell>
          <cell r="I1029">
            <v>300</v>
          </cell>
          <cell r="J1029">
            <v>300</v>
          </cell>
          <cell r="K1029">
            <v>293.20480000000003</v>
          </cell>
          <cell r="L1029">
            <v>0</v>
          </cell>
          <cell r="M1029">
            <v>2199.0360000000001</v>
          </cell>
          <cell r="N1029">
            <v>818.24040000000002</v>
          </cell>
        </row>
        <row r="1030">
          <cell r="B1030" t="str">
            <v>SXK 111 0322/2</v>
          </cell>
          <cell r="C1030" t="str">
            <v>PRA</v>
          </cell>
          <cell r="D1030">
            <v>580</v>
          </cell>
          <cell r="E1030">
            <v>0.70063660477453582</v>
          </cell>
          <cell r="H1030">
            <v>580</v>
          </cell>
          <cell r="I1030">
            <v>580</v>
          </cell>
          <cell r="J1030">
            <v>580</v>
          </cell>
          <cell r="K1030">
            <v>572.66666666666663</v>
          </cell>
          <cell r="L1030">
            <v>0</v>
          </cell>
          <cell r="M1030">
            <v>4295</v>
          </cell>
          <cell r="N1030">
            <v>1128.5999999999999</v>
          </cell>
        </row>
        <row r="1031">
          <cell r="B1031" t="str">
            <v>SXK 111 0323/1</v>
          </cell>
          <cell r="C1031" t="str">
            <v>PRA</v>
          </cell>
          <cell r="D1031">
            <v>320</v>
          </cell>
          <cell r="E1031">
            <v>0.60661519230769223</v>
          </cell>
          <cell r="H1031">
            <v>320</v>
          </cell>
          <cell r="I1031">
            <v>320</v>
          </cell>
          <cell r="J1031">
            <v>320</v>
          </cell>
          <cell r="K1031">
            <v>319.79948000000002</v>
          </cell>
          <cell r="L1031">
            <v>0</v>
          </cell>
          <cell r="M1031">
            <v>2398.4961000000003</v>
          </cell>
          <cell r="N1031">
            <v>818.24040000000002</v>
          </cell>
        </row>
        <row r="1032">
          <cell r="B1032" t="str">
            <v>SXK 111 0323/2</v>
          </cell>
          <cell r="C1032" t="str">
            <v>PRA</v>
          </cell>
          <cell r="D1032">
            <v>600</v>
          </cell>
          <cell r="E1032">
            <v>0.71061538461538465</v>
          </cell>
          <cell r="H1032">
            <v>600</v>
          </cell>
          <cell r="I1032">
            <v>600</v>
          </cell>
          <cell r="J1032">
            <v>600</v>
          </cell>
          <cell r="K1032">
            <v>599.57128</v>
          </cell>
          <cell r="L1032">
            <v>0</v>
          </cell>
          <cell r="M1032">
            <v>4496.7846</v>
          </cell>
          <cell r="N1032">
            <v>1128.5999999999999</v>
          </cell>
        </row>
        <row r="1033">
          <cell r="B1033" t="str">
            <v>SXK 111 0324/1</v>
          </cell>
          <cell r="C1033" t="str">
            <v>PRA</v>
          </cell>
          <cell r="D1033">
            <v>510</v>
          </cell>
          <cell r="E1033">
            <v>0.75317031674208146</v>
          </cell>
          <cell r="H1033">
            <v>510</v>
          </cell>
          <cell r="I1033">
            <v>510</v>
          </cell>
          <cell r="J1033">
            <v>510</v>
          </cell>
          <cell r="K1033">
            <v>506.49312000000003</v>
          </cell>
          <cell r="L1033">
            <v>0</v>
          </cell>
          <cell r="M1033">
            <v>3798.6984000000002</v>
          </cell>
          <cell r="N1033">
            <v>818.24040000000002</v>
          </cell>
        </row>
        <row r="1034">
          <cell r="B1034" t="str">
            <v>SXK 111 0325/1</v>
          </cell>
          <cell r="C1034" t="str">
            <v>PRA</v>
          </cell>
          <cell r="D1034">
            <v>540</v>
          </cell>
          <cell r="E1034">
            <v>0.76688307692307689</v>
          </cell>
          <cell r="H1034">
            <v>540</v>
          </cell>
          <cell r="I1034">
            <v>540</v>
          </cell>
          <cell r="J1034">
            <v>540</v>
          </cell>
          <cell r="K1034">
            <v>533.01738</v>
          </cell>
          <cell r="L1034">
            <v>0</v>
          </cell>
          <cell r="M1034">
            <v>3997.6303499999999</v>
          </cell>
          <cell r="N1034">
            <v>818.24040000000002</v>
          </cell>
        </row>
        <row r="1036">
          <cell r="B1036" t="str">
            <v>SXK 111 0328</v>
          </cell>
          <cell r="C1036" t="str">
            <v>PRA</v>
          </cell>
          <cell r="D1036">
            <v>36</v>
          </cell>
          <cell r="E1036">
            <v>0.69612307692307684</v>
          </cell>
          <cell r="H1036">
            <v>36</v>
          </cell>
          <cell r="I1036">
            <v>36</v>
          </cell>
          <cell r="J1036">
            <v>36</v>
          </cell>
          <cell r="K1036">
            <v>35.934945200000001</v>
          </cell>
          <cell r="L1036">
            <v>0</v>
          </cell>
          <cell r="M1036">
            <v>269.512089</v>
          </cell>
          <cell r="N1036">
            <v>71.107200000000006</v>
          </cell>
        </row>
        <row r="1037">
          <cell r="B1037" t="str">
            <v>SXK 111 0329</v>
          </cell>
          <cell r="C1037" t="str">
            <v>PRA</v>
          </cell>
          <cell r="D1037">
            <v>28</v>
          </cell>
          <cell r="E1037">
            <v>0.5442043956043956</v>
          </cell>
          <cell r="H1037">
            <v>28</v>
          </cell>
          <cell r="I1037">
            <v>28</v>
          </cell>
          <cell r="J1037">
            <v>28</v>
          </cell>
          <cell r="K1037">
            <v>27.333333333333332</v>
          </cell>
          <cell r="L1037">
            <v>0</v>
          </cell>
          <cell r="M1037">
            <v>205</v>
          </cell>
          <cell r="N1037">
            <v>82.954800000000006</v>
          </cell>
        </row>
        <row r="1038">
          <cell r="B1038" t="str">
            <v>SXK 111 0340</v>
          </cell>
          <cell r="C1038" t="str">
            <v>PRA</v>
          </cell>
          <cell r="D1038">
            <v>74</v>
          </cell>
          <cell r="E1038">
            <v>0.84606070686070689</v>
          </cell>
          <cell r="H1038">
            <v>74</v>
          </cell>
          <cell r="I1038">
            <v>74</v>
          </cell>
          <cell r="J1038">
            <v>74</v>
          </cell>
          <cell r="K1038">
            <v>73.2</v>
          </cell>
          <cell r="L1038">
            <v>0</v>
          </cell>
          <cell r="M1038">
            <v>549</v>
          </cell>
          <cell r="N1038">
            <v>74.044800000000009</v>
          </cell>
        </row>
        <row r="1040">
          <cell r="B1040" t="str">
            <v>SXK 111 0401/1</v>
          </cell>
          <cell r="C1040" t="str">
            <v>PRA</v>
          </cell>
          <cell r="D1040">
            <v>400</v>
          </cell>
          <cell r="E1040">
            <v>0.5876269230769231</v>
          </cell>
          <cell r="H1040">
            <v>400</v>
          </cell>
          <cell r="I1040">
            <v>400</v>
          </cell>
          <cell r="J1040">
            <v>400</v>
          </cell>
          <cell r="K1040">
            <v>399.84868</v>
          </cell>
          <cell r="L1040">
            <v>0</v>
          </cell>
          <cell r="M1040">
            <v>2998.8651</v>
          </cell>
          <cell r="N1040">
            <v>1072.17</v>
          </cell>
        </row>
        <row r="1041">
          <cell r="B1041" t="str">
            <v>SXK 111 0401/2</v>
          </cell>
          <cell r="C1041" t="str">
            <v>PRA</v>
          </cell>
          <cell r="D1041">
            <v>700</v>
          </cell>
          <cell r="E1041">
            <v>0.68994505494505498</v>
          </cell>
          <cell r="H1041">
            <v>700</v>
          </cell>
          <cell r="I1041">
            <v>700</v>
          </cell>
          <cell r="J1041">
            <v>700</v>
          </cell>
          <cell r="K1041">
            <v>693.1181600000001</v>
          </cell>
          <cell r="L1041">
            <v>0</v>
          </cell>
          <cell r="M1041">
            <v>5198.3862000000008</v>
          </cell>
          <cell r="N1041">
            <v>1410.75</v>
          </cell>
        </row>
        <row r="1042">
          <cell r="B1042" t="str">
            <v>SXK 111 0402/1</v>
          </cell>
          <cell r="C1042" t="str">
            <v>PRA</v>
          </cell>
          <cell r="D1042">
            <v>440</v>
          </cell>
          <cell r="E1042">
            <v>0.62511538461538463</v>
          </cell>
          <cell r="H1042">
            <v>440</v>
          </cell>
          <cell r="I1042">
            <v>440</v>
          </cell>
          <cell r="J1042">
            <v>440</v>
          </cell>
          <cell r="K1042">
            <v>439.85172</v>
          </cell>
          <cell r="L1042">
            <v>0</v>
          </cell>
          <cell r="M1042">
            <v>3298.8879000000002</v>
          </cell>
          <cell r="N1042">
            <v>1072.17</v>
          </cell>
        </row>
        <row r="1043">
          <cell r="B1043" t="str">
            <v>SXK 111 0402/2</v>
          </cell>
          <cell r="C1043" t="str">
            <v>PRA</v>
          </cell>
          <cell r="D1043">
            <v>710</v>
          </cell>
          <cell r="E1043">
            <v>0.69431202600216679</v>
          </cell>
          <cell r="H1043">
            <v>710</v>
          </cell>
          <cell r="I1043">
            <v>710</v>
          </cell>
          <cell r="J1043">
            <v>710</v>
          </cell>
          <cell r="K1043">
            <v>706</v>
          </cell>
          <cell r="L1043">
            <v>0</v>
          </cell>
          <cell r="M1043">
            <v>5295</v>
          </cell>
          <cell r="N1043">
            <v>1410.75</v>
          </cell>
        </row>
        <row r="1044">
          <cell r="B1044" t="str">
            <v>SXK 111 0403/1</v>
          </cell>
          <cell r="C1044" t="str">
            <v>PRA</v>
          </cell>
          <cell r="D1044">
            <v>630</v>
          </cell>
          <cell r="E1044">
            <v>0.73817582417582417</v>
          </cell>
          <cell r="H1044">
            <v>630</v>
          </cell>
          <cell r="I1044">
            <v>630</v>
          </cell>
          <cell r="J1044">
            <v>630</v>
          </cell>
          <cell r="K1044">
            <v>626</v>
          </cell>
          <cell r="L1044">
            <v>0</v>
          </cell>
          <cell r="M1044">
            <v>4695</v>
          </cell>
          <cell r="N1044">
            <v>1072.17</v>
          </cell>
        </row>
        <row r="1045">
          <cell r="B1045" t="str">
            <v>SXK 111 0404/1</v>
          </cell>
          <cell r="C1045" t="str">
            <v>PRA</v>
          </cell>
          <cell r="D1045">
            <v>660</v>
          </cell>
          <cell r="E1045">
            <v>0.75007692307692309</v>
          </cell>
          <cell r="H1045">
            <v>660</v>
          </cell>
          <cell r="I1045">
            <v>660</v>
          </cell>
          <cell r="J1045">
            <v>660</v>
          </cell>
          <cell r="K1045">
            <v>652.66666666666663</v>
          </cell>
          <cell r="L1045">
            <v>0</v>
          </cell>
          <cell r="M1045">
            <v>4895</v>
          </cell>
          <cell r="N1045">
            <v>1072.17</v>
          </cell>
        </row>
        <row r="1046">
          <cell r="B1046" t="str">
            <v>SXK 111 5037/1</v>
          </cell>
          <cell r="C1046" t="str">
            <v>PRA</v>
          </cell>
          <cell r="D1046">
            <v>610</v>
          </cell>
          <cell r="E1046">
            <v>0.62000343001261038</v>
          </cell>
          <cell r="H1046">
            <v>610</v>
          </cell>
          <cell r="I1046">
            <v>610</v>
          </cell>
          <cell r="J1046">
            <v>610</v>
          </cell>
          <cell r="K1046">
            <v>603.20000000000005</v>
          </cell>
          <cell r="L1046">
            <v>0</v>
          </cell>
          <cell r="M1046">
            <v>4524</v>
          </cell>
          <cell r="N1046">
            <v>1506.6864</v>
          </cell>
        </row>
        <row r="1047">
          <cell r="B1047" t="str">
            <v>SXK  111 5037/2</v>
          </cell>
          <cell r="C1047" t="str">
            <v>PRA</v>
          </cell>
          <cell r="D1047">
            <v>650</v>
          </cell>
          <cell r="E1047">
            <v>0.62335479289940832</v>
          </cell>
          <cell r="H1047">
            <v>650</v>
          </cell>
          <cell r="I1047">
            <v>650</v>
          </cell>
          <cell r="J1047">
            <v>650</v>
          </cell>
          <cell r="K1047">
            <v>649.6</v>
          </cell>
          <cell r="L1047">
            <v>0</v>
          </cell>
          <cell r="M1047">
            <v>4872</v>
          </cell>
          <cell r="N1047">
            <v>1591.3260000000002</v>
          </cell>
        </row>
        <row r="1052">
          <cell r="B1052" t="str">
            <v>Product number</v>
          </cell>
          <cell r="D1052" t="str">
            <v>Price USD</v>
          </cell>
        </row>
        <row r="1053">
          <cell r="B1053" t="str">
            <v>SXK 111 501/1</v>
          </cell>
          <cell r="C1053" t="str">
            <v>PRA</v>
          </cell>
          <cell r="D1053">
            <v>560</v>
          </cell>
          <cell r="E1053">
            <v>0.61243131868131873</v>
          </cell>
          <cell r="H1053">
            <v>560</v>
          </cell>
          <cell r="I1053">
            <v>560</v>
          </cell>
          <cell r="J1053">
            <v>560</v>
          </cell>
          <cell r="K1053">
            <v>559.75499999999988</v>
          </cell>
          <cell r="L1053">
            <v>0</v>
          </cell>
          <cell r="M1053">
            <v>4198.1624999999995</v>
          </cell>
          <cell r="N1053">
            <v>1410.75</v>
          </cell>
        </row>
        <row r="1054">
          <cell r="B1054" t="str">
            <v>SXK 111 501/2</v>
          </cell>
          <cell r="C1054" t="str">
            <v>PRA</v>
          </cell>
          <cell r="D1054">
            <v>620</v>
          </cell>
          <cell r="E1054">
            <v>0.62893290322580631</v>
          </cell>
          <cell r="H1054">
            <v>620</v>
          </cell>
          <cell r="I1054">
            <v>620</v>
          </cell>
          <cell r="J1054">
            <v>620</v>
          </cell>
          <cell r="K1054">
            <v>613.29884000000004</v>
          </cell>
          <cell r="L1054">
            <v>0</v>
          </cell>
          <cell r="M1054">
            <v>4599.7413000000006</v>
          </cell>
          <cell r="N1054">
            <v>1495.4004000000002</v>
          </cell>
        </row>
        <row r="1055">
          <cell r="B1055" t="str">
            <v>SXK 111 511/1</v>
          </cell>
          <cell r="C1055" t="str">
            <v>PRA</v>
          </cell>
          <cell r="D1055">
            <v>60</v>
          </cell>
          <cell r="E1055">
            <v>0.7334615384615385</v>
          </cell>
          <cell r="H1055">
            <v>60</v>
          </cell>
          <cell r="I1055">
            <v>60</v>
          </cell>
          <cell r="J1055">
            <v>60</v>
          </cell>
          <cell r="K1055">
            <v>56.666666666666664</v>
          </cell>
          <cell r="L1055">
            <v>0</v>
          </cell>
          <cell r="M1055">
            <v>425</v>
          </cell>
          <cell r="N1055">
            <v>103.95</v>
          </cell>
        </row>
        <row r="1056">
          <cell r="B1056" t="str">
            <v>SXK 111 512/1</v>
          </cell>
          <cell r="C1056" t="str">
            <v>PRA</v>
          </cell>
          <cell r="D1056">
            <v>560</v>
          </cell>
          <cell r="E1056">
            <v>0.50236032967032962</v>
          </cell>
          <cell r="H1056">
            <v>560</v>
          </cell>
          <cell r="I1056">
            <v>560</v>
          </cell>
          <cell r="J1056">
            <v>560</v>
          </cell>
          <cell r="K1056">
            <v>559.79070000000002</v>
          </cell>
          <cell r="L1056">
            <v>0</v>
          </cell>
          <cell r="M1056">
            <v>4198.4302500000003</v>
          </cell>
          <cell r="N1056">
            <v>1811.4084</v>
          </cell>
        </row>
        <row r="1057">
          <cell r="B1057" t="str">
            <v>SXK 111 512/2</v>
          </cell>
          <cell r="C1057" t="str">
            <v>PRA</v>
          </cell>
          <cell r="D1057">
            <v>300</v>
          </cell>
          <cell r="E1057">
            <v>0.49936184615384616</v>
          </cell>
          <cell r="H1057">
            <v>300</v>
          </cell>
          <cell r="I1057">
            <v>300</v>
          </cell>
          <cell r="J1057">
            <v>300</v>
          </cell>
          <cell r="K1057">
            <v>293.26583999999997</v>
          </cell>
          <cell r="L1057">
            <v>0</v>
          </cell>
          <cell r="M1057">
            <v>2199.4937999999997</v>
          </cell>
          <cell r="N1057">
            <v>976.24440000000004</v>
          </cell>
        </row>
        <row r="1058">
          <cell r="B1058" t="str">
            <v>SXK 111 515/1</v>
          </cell>
          <cell r="C1058" t="str">
            <v>PRA</v>
          </cell>
          <cell r="D1058">
            <v>180</v>
          </cell>
          <cell r="E1058">
            <v>0.50032923076923086</v>
          </cell>
          <cell r="H1058">
            <v>180</v>
          </cell>
          <cell r="I1058">
            <v>180</v>
          </cell>
          <cell r="J1058">
            <v>180</v>
          </cell>
          <cell r="K1058">
            <v>172.66666666666666</v>
          </cell>
          <cell r="L1058">
            <v>0</v>
          </cell>
          <cell r="M1058">
            <v>1295</v>
          </cell>
          <cell r="N1058">
            <v>584.61479999999995</v>
          </cell>
        </row>
        <row r="1060">
          <cell r="B1060" t="str">
            <v>SXK 111 524/1</v>
          </cell>
          <cell r="C1060" t="str">
            <v>PRA</v>
          </cell>
          <cell r="D1060">
            <v>9</v>
          </cell>
          <cell r="E1060">
            <v>0.55618461538461539</v>
          </cell>
          <cell r="H1060">
            <v>9</v>
          </cell>
          <cell r="I1060">
            <v>9</v>
          </cell>
          <cell r="J1060">
            <v>9</v>
          </cell>
          <cell r="K1060">
            <v>8.2544000000000004</v>
          </cell>
          <cell r="L1060">
            <v>0</v>
          </cell>
          <cell r="M1060">
            <v>61.908000000000008</v>
          </cell>
          <cell r="N1060">
            <v>25.963200000000001</v>
          </cell>
        </row>
        <row r="1061">
          <cell r="B1061" t="str">
            <v>SXK 111 533/1</v>
          </cell>
          <cell r="C1061" t="str">
            <v>PRA</v>
          </cell>
          <cell r="D1061">
            <v>50</v>
          </cell>
          <cell r="E1061">
            <v>0.52872123076923072</v>
          </cell>
          <cell r="H1061">
            <v>50</v>
          </cell>
          <cell r="I1061">
            <v>50</v>
          </cell>
          <cell r="J1061">
            <v>50</v>
          </cell>
          <cell r="K1061">
            <v>45.309599999999996</v>
          </cell>
          <cell r="L1061">
            <v>0</v>
          </cell>
          <cell r="M1061">
            <v>339.82199999999995</v>
          </cell>
          <cell r="N1061">
            <v>153.16560000000001</v>
          </cell>
        </row>
        <row r="1062">
          <cell r="B1062" t="str">
            <v>SXK 111 534/1</v>
          </cell>
          <cell r="C1062" t="str">
            <v>PRA</v>
          </cell>
          <cell r="D1062">
            <v>470</v>
          </cell>
          <cell r="E1062">
            <v>0.63980674304418983</v>
          </cell>
          <cell r="H1062">
            <v>470</v>
          </cell>
          <cell r="I1062">
            <v>470</v>
          </cell>
          <cell r="J1062">
            <v>470</v>
          </cell>
          <cell r="K1062">
            <v>466</v>
          </cell>
          <cell r="L1062">
            <v>0</v>
          </cell>
          <cell r="M1062">
            <v>3495</v>
          </cell>
          <cell r="N1062">
            <v>1100.3904</v>
          </cell>
        </row>
        <row r="1063">
          <cell r="B1063" t="str">
            <v>SXK 111 534/2</v>
          </cell>
          <cell r="C1063" t="str">
            <v>PRA</v>
          </cell>
          <cell r="D1063">
            <v>520</v>
          </cell>
          <cell r="E1063">
            <v>0.64939940828402376</v>
          </cell>
          <cell r="H1063">
            <v>520</v>
          </cell>
          <cell r="I1063">
            <v>520</v>
          </cell>
          <cell r="J1063">
            <v>520</v>
          </cell>
          <cell r="K1063">
            <v>519.33333333333337</v>
          </cell>
          <cell r="L1063">
            <v>0</v>
          </cell>
          <cell r="M1063">
            <v>3895</v>
          </cell>
          <cell r="N1063">
            <v>1185.03</v>
          </cell>
        </row>
        <row r="1065">
          <cell r="B1065" t="str">
            <v>SXK 111 537/2</v>
          </cell>
          <cell r="C1065" t="str">
            <v>PRA</v>
          </cell>
          <cell r="D1065">
            <v>95</v>
          </cell>
          <cell r="E1065">
            <v>0.42244923076923063</v>
          </cell>
          <cell r="H1065">
            <v>95</v>
          </cell>
          <cell r="I1065">
            <v>95</v>
          </cell>
          <cell r="J1065">
            <v>95</v>
          </cell>
          <cell r="K1065">
            <v>94.64</v>
          </cell>
          <cell r="L1065">
            <v>0</v>
          </cell>
          <cell r="M1065">
            <v>709.8</v>
          </cell>
          <cell r="N1065">
            <v>356.63760000000008</v>
          </cell>
        </row>
        <row r="1066">
          <cell r="B1066" t="str">
            <v>SXK 111 537/3</v>
          </cell>
          <cell r="C1066" t="str">
            <v>PRA</v>
          </cell>
          <cell r="D1066">
            <v>135</v>
          </cell>
          <cell r="E1066">
            <v>0.43151999999999996</v>
          </cell>
          <cell r="H1066">
            <v>135</v>
          </cell>
          <cell r="I1066">
            <v>135</v>
          </cell>
          <cell r="J1066">
            <v>135</v>
          </cell>
          <cell r="K1066">
            <v>134.53333333333333</v>
          </cell>
          <cell r="L1066">
            <v>0</v>
          </cell>
          <cell r="M1066">
            <v>1009</v>
          </cell>
          <cell r="N1066">
            <v>498.84120000000001</v>
          </cell>
        </row>
        <row r="1067">
          <cell r="B1067" t="str">
            <v>SXK 111 537/4</v>
          </cell>
          <cell r="C1067" t="str">
            <v>PRA</v>
          </cell>
          <cell r="D1067">
            <v>135</v>
          </cell>
          <cell r="E1067">
            <v>0.42251076923076925</v>
          </cell>
          <cell r="H1067">
            <v>135</v>
          </cell>
          <cell r="I1067">
            <v>135</v>
          </cell>
          <cell r="J1067">
            <v>135</v>
          </cell>
          <cell r="K1067">
            <v>134.60957999999999</v>
          </cell>
          <cell r="L1067">
            <v>0</v>
          </cell>
          <cell r="M1067">
            <v>1009.5718499999999</v>
          </cell>
          <cell r="N1067">
            <v>506.74680000000001</v>
          </cell>
        </row>
        <row r="1068">
          <cell r="B1068" t="str">
            <v>SXK 111 539/1</v>
          </cell>
          <cell r="C1068" t="str">
            <v>PRA</v>
          </cell>
          <cell r="D1068">
            <v>4</v>
          </cell>
          <cell r="E1068">
            <v>0.69593846153846151</v>
          </cell>
          <cell r="H1068">
            <v>4</v>
          </cell>
          <cell r="I1068">
            <v>4</v>
          </cell>
          <cell r="J1068">
            <v>4</v>
          </cell>
          <cell r="K1068">
            <v>3.5562240000000003</v>
          </cell>
          <cell r="L1068">
            <v>0</v>
          </cell>
          <cell r="M1068">
            <v>26.671680000000002</v>
          </cell>
          <cell r="N1068">
            <v>7.9056000000000006</v>
          </cell>
        </row>
        <row r="1069">
          <cell r="B1069" t="str">
            <v>SXK 111 548/1</v>
          </cell>
          <cell r="C1069" t="str">
            <v>PRA</v>
          </cell>
          <cell r="D1069">
            <v>27</v>
          </cell>
          <cell r="E1069">
            <v>0.57366153846153844</v>
          </cell>
          <cell r="H1069">
            <v>27</v>
          </cell>
          <cell r="I1069">
            <v>27</v>
          </cell>
          <cell r="J1069">
            <v>27</v>
          </cell>
          <cell r="K1069">
            <v>26.479600000000001</v>
          </cell>
          <cell r="L1069">
            <v>0</v>
          </cell>
          <cell r="M1069">
            <v>198.59700000000001</v>
          </cell>
          <cell r="N1069">
            <v>74.822400000000002</v>
          </cell>
        </row>
        <row r="1070">
          <cell r="B1070" t="str">
            <v>SXK 111 548/2</v>
          </cell>
          <cell r="C1070" t="str">
            <v>PRA</v>
          </cell>
          <cell r="D1070">
            <v>33</v>
          </cell>
          <cell r="E1070">
            <v>0.27914405594405589</v>
          </cell>
          <cell r="H1070">
            <v>33</v>
          </cell>
          <cell r="I1070">
            <v>33</v>
          </cell>
          <cell r="J1070">
            <v>33</v>
          </cell>
          <cell r="K1070">
            <v>32.961600000000004</v>
          </cell>
          <cell r="L1070">
            <v>0</v>
          </cell>
          <cell r="M1070">
            <v>247.21200000000002</v>
          </cell>
          <cell r="N1070">
            <v>154.62360000000001</v>
          </cell>
        </row>
        <row r="1071">
          <cell r="B1071" t="str">
            <v>SXK 111 569/1</v>
          </cell>
          <cell r="C1071" t="str">
            <v>PRA</v>
          </cell>
          <cell r="D1071">
            <v>160</v>
          </cell>
          <cell r="E1071">
            <v>0.53380346153846148</v>
          </cell>
          <cell r="H1071">
            <v>160</v>
          </cell>
          <cell r="I1071">
            <v>160</v>
          </cell>
          <cell r="J1071">
            <v>160</v>
          </cell>
          <cell r="K1071">
            <v>150.46261999999999</v>
          </cell>
          <cell r="L1071">
            <v>0</v>
          </cell>
          <cell r="M1071">
            <v>1128.46965</v>
          </cell>
          <cell r="N1071">
            <v>484.84440000000006</v>
          </cell>
        </row>
        <row r="1073">
          <cell r="B1073" t="str">
            <v>SXK 111 572/1</v>
          </cell>
          <cell r="C1073" t="str">
            <v>PRA</v>
          </cell>
          <cell r="D1073">
            <v>40</v>
          </cell>
          <cell r="E1073">
            <v>0.58719076923076929</v>
          </cell>
          <cell r="H1073">
            <v>40</v>
          </cell>
          <cell r="I1073">
            <v>40</v>
          </cell>
          <cell r="J1073">
            <v>40</v>
          </cell>
          <cell r="K1073">
            <v>34.664000000000001</v>
          </cell>
          <cell r="L1073">
            <v>0</v>
          </cell>
          <cell r="M1073">
            <v>259.98</v>
          </cell>
          <cell r="N1073">
            <v>107.3304</v>
          </cell>
        </row>
        <row r="1074">
          <cell r="B1074" t="str">
            <v>SXK 111 572/3</v>
          </cell>
          <cell r="C1074" t="str">
            <v>PRA</v>
          </cell>
          <cell r="D1074">
            <v>43</v>
          </cell>
          <cell r="E1074">
            <v>0.72341180679785333</v>
          </cell>
          <cell r="H1074">
            <v>43</v>
          </cell>
          <cell r="I1074">
            <v>43</v>
          </cell>
          <cell r="J1074">
            <v>43</v>
          </cell>
          <cell r="K1074">
            <v>42.436799999999991</v>
          </cell>
          <cell r="L1074">
            <v>0</v>
          </cell>
          <cell r="M1074">
            <v>318.27599999999995</v>
          </cell>
          <cell r="N1074">
            <v>77.306399999999996</v>
          </cell>
        </row>
        <row r="1075">
          <cell r="B1075" t="str">
            <v>SXK 111 572/4</v>
          </cell>
          <cell r="C1075" t="str">
            <v>PRA</v>
          </cell>
          <cell r="D1075">
            <v>51</v>
          </cell>
          <cell r="E1075">
            <v>0.62550226244343887</v>
          </cell>
          <cell r="H1075">
            <v>51</v>
          </cell>
          <cell r="I1075">
            <v>51</v>
          </cell>
          <cell r="J1075">
            <v>51</v>
          </cell>
          <cell r="K1075">
            <v>50.533333333333331</v>
          </cell>
          <cell r="L1075">
            <v>0</v>
          </cell>
          <cell r="M1075">
            <v>379</v>
          </cell>
          <cell r="N1075">
            <v>124.14600000000002</v>
          </cell>
        </row>
        <row r="1076">
          <cell r="B1076" t="str">
            <v>SXK 111 572/5</v>
          </cell>
          <cell r="C1076" t="str">
            <v>PRA</v>
          </cell>
          <cell r="D1076">
            <v>80</v>
          </cell>
          <cell r="E1076">
            <v>0.73629307692307688</v>
          </cell>
          <cell r="H1076">
            <v>80</v>
          </cell>
          <cell r="I1076">
            <v>80</v>
          </cell>
          <cell r="J1076">
            <v>80</v>
          </cell>
          <cell r="K1076">
            <v>79.877559999999988</v>
          </cell>
          <cell r="L1076">
            <v>0</v>
          </cell>
          <cell r="M1076">
            <v>599.08169999999996</v>
          </cell>
          <cell r="N1076">
            <v>137.1276</v>
          </cell>
        </row>
        <row r="1077">
          <cell r="B1077" t="str">
            <v>SXK 111 593/1</v>
          </cell>
          <cell r="C1077" t="str">
            <v>PRA</v>
          </cell>
          <cell r="D1077">
            <v>40</v>
          </cell>
          <cell r="E1077">
            <v>0.65817999999999999</v>
          </cell>
          <cell r="H1077">
            <v>40</v>
          </cell>
          <cell r="I1077">
            <v>40</v>
          </cell>
          <cell r="J1077">
            <v>40</v>
          </cell>
          <cell r="K1077">
            <v>39.200000000000003</v>
          </cell>
          <cell r="L1077">
            <v>0</v>
          </cell>
          <cell r="M1077">
            <v>294</v>
          </cell>
          <cell r="N1077">
            <v>88.873200000000011</v>
          </cell>
        </row>
        <row r="1078">
          <cell r="B1078" t="str">
            <v>SXK 111 593/2</v>
          </cell>
          <cell r="C1078" t="str">
            <v>PRA</v>
          </cell>
          <cell r="D1078">
            <v>36</v>
          </cell>
          <cell r="E1078">
            <v>0.62019999999999997</v>
          </cell>
          <cell r="H1078">
            <v>36</v>
          </cell>
          <cell r="I1078">
            <v>36</v>
          </cell>
          <cell r="J1078">
            <v>36</v>
          </cell>
          <cell r="K1078">
            <v>36</v>
          </cell>
          <cell r="L1078">
            <v>0</v>
          </cell>
          <cell r="M1078">
            <v>270</v>
          </cell>
          <cell r="N1078">
            <v>88.873200000000011</v>
          </cell>
        </row>
        <row r="1080">
          <cell r="B1080" t="str">
            <v>SXK 111 608/1</v>
          </cell>
          <cell r="C1080" t="str">
            <v>PRA</v>
          </cell>
          <cell r="D1080">
            <v>470</v>
          </cell>
          <cell r="E1080">
            <v>0.64165564648117845</v>
          </cell>
          <cell r="H1080">
            <v>470</v>
          </cell>
          <cell r="I1080">
            <v>470</v>
          </cell>
          <cell r="J1080">
            <v>470</v>
          </cell>
          <cell r="K1080">
            <v>466.54319999999996</v>
          </cell>
          <cell r="L1080">
            <v>0</v>
          </cell>
          <cell r="M1080">
            <v>3499.0739999999996</v>
          </cell>
          <cell r="N1080">
            <v>1094.742</v>
          </cell>
        </row>
        <row r="1081">
          <cell r="B1081" t="str">
            <v>SXK 111 608/2</v>
          </cell>
          <cell r="C1081" t="str">
            <v>PRA</v>
          </cell>
          <cell r="D1081">
            <v>740</v>
          </cell>
          <cell r="E1081">
            <v>0.70201205821205814</v>
          </cell>
          <cell r="H1081">
            <v>740</v>
          </cell>
          <cell r="I1081">
            <v>740</v>
          </cell>
          <cell r="J1081">
            <v>740</v>
          </cell>
          <cell r="K1081">
            <v>733.2901333333333</v>
          </cell>
          <cell r="L1081">
            <v>0</v>
          </cell>
          <cell r="M1081">
            <v>5499.6759999999995</v>
          </cell>
          <cell r="N1081">
            <v>1433.3220000000001</v>
          </cell>
        </row>
        <row r="1082">
          <cell r="B1082" t="str">
            <v>SXK 111 609/1</v>
          </cell>
          <cell r="C1082" t="str">
            <v>PRA</v>
          </cell>
          <cell r="D1082">
            <v>470</v>
          </cell>
          <cell r="E1082">
            <v>0.64165564648117845</v>
          </cell>
          <cell r="H1082">
            <v>470</v>
          </cell>
          <cell r="I1082">
            <v>470</v>
          </cell>
          <cell r="J1082">
            <v>470</v>
          </cell>
          <cell r="K1082">
            <v>466.54319999999996</v>
          </cell>
          <cell r="L1082">
            <v>0</v>
          </cell>
          <cell r="M1082">
            <v>3499.0739999999996</v>
          </cell>
          <cell r="N1082">
            <v>1094.742</v>
          </cell>
        </row>
        <row r="1083">
          <cell r="B1083" t="str">
            <v>SXK 111 609/2</v>
          </cell>
          <cell r="C1083" t="str">
            <v>PRA</v>
          </cell>
          <cell r="D1083">
            <v>740</v>
          </cell>
          <cell r="E1083">
            <v>0.70201205821205814</v>
          </cell>
          <cell r="H1083">
            <v>740</v>
          </cell>
          <cell r="I1083">
            <v>740</v>
          </cell>
          <cell r="J1083">
            <v>740</v>
          </cell>
          <cell r="K1083">
            <v>733.2901333333333</v>
          </cell>
          <cell r="L1083">
            <v>0</v>
          </cell>
          <cell r="M1083">
            <v>5499.6759999999995</v>
          </cell>
          <cell r="N1083">
            <v>1433.3220000000001</v>
          </cell>
        </row>
        <row r="1084">
          <cell r="B1084" t="str">
            <v>SXK 111 622/1</v>
          </cell>
          <cell r="C1084" t="str">
            <v>PRA</v>
          </cell>
          <cell r="D1084">
            <v>120</v>
          </cell>
          <cell r="E1084">
            <v>0.44195846153846152</v>
          </cell>
          <cell r="H1084">
            <v>120</v>
          </cell>
          <cell r="I1084">
            <v>120</v>
          </cell>
          <cell r="J1084">
            <v>120</v>
          </cell>
          <cell r="K1084">
            <v>118.55984000000002</v>
          </cell>
          <cell r="L1084">
            <v>0</v>
          </cell>
          <cell r="M1084">
            <v>889.19880000000012</v>
          </cell>
          <cell r="N1084">
            <v>435.2724</v>
          </cell>
        </row>
        <row r="1086">
          <cell r="B1086" t="str">
            <v>SXK 111 627/1</v>
          </cell>
          <cell r="C1086" t="str">
            <v>PRA</v>
          </cell>
          <cell r="D1086">
            <v>79</v>
          </cell>
          <cell r="E1086">
            <v>0.51335851996105164</v>
          </cell>
          <cell r="H1086">
            <v>79</v>
          </cell>
          <cell r="I1086">
            <v>79</v>
          </cell>
          <cell r="J1086">
            <v>79</v>
          </cell>
          <cell r="K1086">
            <v>78.666666666666671</v>
          </cell>
          <cell r="L1086">
            <v>0</v>
          </cell>
          <cell r="M1086">
            <v>590</v>
          </cell>
          <cell r="N1086">
            <v>249.8904</v>
          </cell>
        </row>
        <row r="1087">
          <cell r="B1087" t="str">
            <v>SXK 111 627/2</v>
          </cell>
          <cell r="C1087" t="str">
            <v>PRA</v>
          </cell>
          <cell r="D1087">
            <v>79</v>
          </cell>
          <cell r="E1087">
            <v>0.51335851996105164</v>
          </cell>
          <cell r="H1087">
            <v>79</v>
          </cell>
          <cell r="I1087">
            <v>79</v>
          </cell>
          <cell r="J1087">
            <v>79</v>
          </cell>
          <cell r="K1087">
            <v>78.666666666666671</v>
          </cell>
          <cell r="L1087">
            <v>0</v>
          </cell>
          <cell r="M1087">
            <v>590</v>
          </cell>
          <cell r="N1087">
            <v>249.8904</v>
          </cell>
        </row>
        <row r="1088">
          <cell r="B1088" t="str">
            <v>SXK 111 627/3</v>
          </cell>
          <cell r="C1088" t="str">
            <v>PRA</v>
          </cell>
          <cell r="D1088">
            <v>79</v>
          </cell>
          <cell r="E1088">
            <v>0.51335851996105164</v>
          </cell>
          <cell r="H1088">
            <v>79</v>
          </cell>
          <cell r="I1088">
            <v>79</v>
          </cell>
          <cell r="J1088">
            <v>79</v>
          </cell>
          <cell r="K1088">
            <v>78.666666666666671</v>
          </cell>
          <cell r="L1088">
            <v>0</v>
          </cell>
          <cell r="M1088">
            <v>590</v>
          </cell>
          <cell r="N1088">
            <v>249.8904</v>
          </cell>
        </row>
        <row r="1089">
          <cell r="B1089" t="str">
            <v>SXK 111 627/4</v>
          </cell>
          <cell r="C1089" t="str">
            <v>PRA</v>
          </cell>
          <cell r="D1089">
            <v>79</v>
          </cell>
          <cell r="E1089">
            <v>0.51335851996105164</v>
          </cell>
          <cell r="H1089">
            <v>79</v>
          </cell>
          <cell r="I1089">
            <v>79</v>
          </cell>
          <cell r="J1089">
            <v>79</v>
          </cell>
          <cell r="K1089">
            <v>78.666666666666671</v>
          </cell>
          <cell r="L1089">
            <v>0</v>
          </cell>
          <cell r="M1089">
            <v>590</v>
          </cell>
          <cell r="N1089">
            <v>249.8904</v>
          </cell>
        </row>
        <row r="1090">
          <cell r="B1090" t="str">
            <v>SXK 111 656/1</v>
          </cell>
          <cell r="C1090" t="str">
            <v>PRA</v>
          </cell>
          <cell r="D1090">
            <v>560</v>
          </cell>
          <cell r="E1090">
            <v>0.64343681318681312</v>
          </cell>
          <cell r="H1090">
            <v>560</v>
          </cell>
          <cell r="I1090">
            <v>560</v>
          </cell>
          <cell r="J1090">
            <v>560</v>
          </cell>
          <cell r="K1090">
            <v>559.86666666666667</v>
          </cell>
          <cell r="L1090">
            <v>0</v>
          </cell>
          <cell r="M1090">
            <v>4199</v>
          </cell>
          <cell r="N1090">
            <v>1297.8900000000001</v>
          </cell>
        </row>
        <row r="1091">
          <cell r="B1091" t="str">
            <v>SXK 111 656/2</v>
          </cell>
          <cell r="C1091" t="str">
            <v>PRA</v>
          </cell>
          <cell r="D1091">
            <v>780</v>
          </cell>
          <cell r="E1091">
            <v>0.72730958579881655</v>
          </cell>
          <cell r="H1091">
            <v>780</v>
          </cell>
          <cell r="I1091">
            <v>780</v>
          </cell>
          <cell r="J1091">
            <v>780</v>
          </cell>
          <cell r="K1091">
            <v>773.2</v>
          </cell>
          <cell r="L1091">
            <v>0</v>
          </cell>
          <cell r="M1091">
            <v>5799</v>
          </cell>
          <cell r="N1091">
            <v>1382.5404000000003</v>
          </cell>
        </row>
        <row r="1092">
          <cell r="B1092" t="str">
            <v>SXK 111 657/1</v>
          </cell>
          <cell r="C1092" t="str">
            <v>PRA</v>
          </cell>
          <cell r="D1092">
            <v>740</v>
          </cell>
          <cell r="E1092">
            <v>0.77240291060291055</v>
          </cell>
          <cell r="H1092">
            <v>740</v>
          </cell>
          <cell r="I1092">
            <v>740</v>
          </cell>
          <cell r="J1092">
            <v>740</v>
          </cell>
          <cell r="K1092">
            <v>733.2</v>
          </cell>
          <cell r="L1092">
            <v>0</v>
          </cell>
          <cell r="M1092">
            <v>5499</v>
          </cell>
          <cell r="N1092">
            <v>1094.742</v>
          </cell>
        </row>
        <row r="1093">
          <cell r="B1093" t="str">
            <v>SXK 111 658/1</v>
          </cell>
          <cell r="C1093" t="str">
            <v>PRA</v>
          </cell>
          <cell r="D1093">
            <v>740</v>
          </cell>
          <cell r="E1093">
            <v>0.77240291060291055</v>
          </cell>
          <cell r="H1093">
            <v>740</v>
          </cell>
          <cell r="I1093">
            <v>740</v>
          </cell>
          <cell r="J1093">
            <v>740</v>
          </cell>
          <cell r="K1093">
            <v>733.2</v>
          </cell>
          <cell r="L1093">
            <v>0</v>
          </cell>
          <cell r="M1093">
            <v>5499</v>
          </cell>
          <cell r="N1093">
            <v>1094.742</v>
          </cell>
        </row>
        <row r="1095">
          <cell r="B1095" t="str">
            <v>SXK 111 659/1</v>
          </cell>
          <cell r="C1095" t="str">
            <v>PRA</v>
          </cell>
          <cell r="D1095">
            <v>320</v>
          </cell>
          <cell r="E1095">
            <v>0.49809596153846147</v>
          </cell>
          <cell r="H1095">
            <v>320</v>
          </cell>
          <cell r="I1095">
            <v>320</v>
          </cell>
          <cell r="J1095">
            <v>320</v>
          </cell>
          <cell r="K1095">
            <v>319.86666666666667</v>
          </cell>
          <cell r="L1095">
            <v>0</v>
          </cell>
          <cell r="M1095">
            <v>2399</v>
          </cell>
          <cell r="N1095">
            <v>1043.9604000000002</v>
          </cell>
        </row>
        <row r="1096">
          <cell r="B1096" t="str">
            <v>SXK 111 659/2</v>
          </cell>
          <cell r="C1096" t="str">
            <v>PRA</v>
          </cell>
          <cell r="D1096">
            <v>620</v>
          </cell>
          <cell r="E1096">
            <v>0.70594789081885867</v>
          </cell>
          <cell r="H1096">
            <v>620</v>
          </cell>
          <cell r="I1096">
            <v>620</v>
          </cell>
          <cell r="J1096">
            <v>620</v>
          </cell>
          <cell r="K1096">
            <v>613.20000000000005</v>
          </cell>
          <cell r="L1096">
            <v>0</v>
          </cell>
          <cell r="M1096">
            <v>4599</v>
          </cell>
          <cell r="N1096">
            <v>1185.03</v>
          </cell>
        </row>
        <row r="1097">
          <cell r="B1097" t="str">
            <v xml:space="preserve">ULK 102 77/CDCD </v>
          </cell>
          <cell r="C1097" t="str">
            <v>PRA</v>
          </cell>
          <cell r="D1097">
            <v>520</v>
          </cell>
          <cell r="E1097">
            <v>0.71035502958579877</v>
          </cell>
          <cell r="H1097">
            <v>520</v>
          </cell>
          <cell r="I1097">
            <v>520</v>
          </cell>
          <cell r="J1097">
            <v>520</v>
          </cell>
          <cell r="K1097">
            <v>519.86666666666667</v>
          </cell>
          <cell r="L1097">
            <v>0</v>
          </cell>
          <cell r="M1097">
            <v>3899</v>
          </cell>
          <cell r="N1097">
            <v>979</v>
          </cell>
        </row>
        <row r="1098">
          <cell r="B1098" t="str">
            <v xml:space="preserve">ULK 102 78/CDCD </v>
          </cell>
          <cell r="C1098" t="str">
            <v>PRA</v>
          </cell>
          <cell r="D1098">
            <v>520</v>
          </cell>
          <cell r="E1098">
            <v>0.71035502958579877</v>
          </cell>
          <cell r="H1098">
            <v>520</v>
          </cell>
          <cell r="I1098">
            <v>520</v>
          </cell>
          <cell r="J1098">
            <v>520</v>
          </cell>
          <cell r="K1098">
            <v>519.86666666666667</v>
          </cell>
          <cell r="L1098">
            <v>0</v>
          </cell>
          <cell r="M1098">
            <v>3899</v>
          </cell>
          <cell r="N1098">
            <v>979</v>
          </cell>
        </row>
        <row r="1099">
          <cell r="B1099" t="str">
            <v xml:space="preserve">ULK 102 79/CDCD </v>
          </cell>
          <cell r="C1099" t="str">
            <v>PRA</v>
          </cell>
          <cell r="D1099">
            <v>520</v>
          </cell>
          <cell r="E1099">
            <v>0.71035502958579877</v>
          </cell>
          <cell r="H1099">
            <v>520</v>
          </cell>
          <cell r="I1099">
            <v>520</v>
          </cell>
          <cell r="J1099">
            <v>520</v>
          </cell>
          <cell r="K1099">
            <v>519.86666666666667</v>
          </cell>
          <cell r="L1099">
            <v>0</v>
          </cell>
          <cell r="M1099">
            <v>3899</v>
          </cell>
          <cell r="N1099">
            <v>979</v>
          </cell>
        </row>
        <row r="1100">
          <cell r="B1100" t="str">
            <v>UMF 101 204/1</v>
          </cell>
          <cell r="C1100" t="str">
            <v>PRA</v>
          </cell>
          <cell r="D1100">
            <v>80</v>
          </cell>
          <cell r="E1100">
            <v>0.66357999999999995</v>
          </cell>
          <cell r="H1100">
            <v>80</v>
          </cell>
          <cell r="I1100">
            <v>80</v>
          </cell>
          <cell r="J1100">
            <v>80</v>
          </cell>
          <cell r="K1100">
            <v>79.855999999999995</v>
          </cell>
          <cell r="L1100">
            <v>0</v>
          </cell>
          <cell r="M1100">
            <v>598.91999999999996</v>
          </cell>
          <cell r="N1100">
            <v>174.9384</v>
          </cell>
        </row>
        <row r="1101">
          <cell r="B1101" t="str">
            <v>UMF 101 204/2</v>
          </cell>
          <cell r="C1101" t="str">
            <v>PRA</v>
          </cell>
          <cell r="D1101">
            <v>80</v>
          </cell>
          <cell r="E1101">
            <v>0.66357999999999995</v>
          </cell>
          <cell r="H1101">
            <v>80</v>
          </cell>
          <cell r="I1101">
            <v>80</v>
          </cell>
          <cell r="J1101">
            <v>80</v>
          </cell>
          <cell r="K1101">
            <v>79.855999999999995</v>
          </cell>
          <cell r="L1101">
            <v>0</v>
          </cell>
          <cell r="M1101">
            <v>598.91999999999996</v>
          </cell>
          <cell r="N1101">
            <v>174.9384</v>
          </cell>
        </row>
        <row r="1102">
          <cell r="B1102" t="str">
            <v>UMF 101 204/3</v>
          </cell>
          <cell r="C1102" t="str">
            <v>PRA</v>
          </cell>
          <cell r="D1102">
            <v>80</v>
          </cell>
          <cell r="E1102">
            <v>0.66357999999999995</v>
          </cell>
          <cell r="H1102">
            <v>80</v>
          </cell>
          <cell r="I1102">
            <v>80</v>
          </cell>
          <cell r="J1102">
            <v>80</v>
          </cell>
          <cell r="K1102">
            <v>79.855999999999995</v>
          </cell>
          <cell r="L1102">
            <v>0</v>
          </cell>
          <cell r="M1102">
            <v>598.91999999999996</v>
          </cell>
          <cell r="N1102">
            <v>174.9384</v>
          </cell>
        </row>
        <row r="1104">
          <cell r="B1104" t="str">
            <v>UPA 101 005/1</v>
          </cell>
          <cell r="C1104" t="str">
            <v>PRA</v>
          </cell>
          <cell r="D1104">
            <v>590</v>
          </cell>
          <cell r="E1104">
            <v>0.84073168187744463</v>
          </cell>
          <cell r="H1104">
            <v>590</v>
          </cell>
          <cell r="I1104">
            <v>590</v>
          </cell>
          <cell r="J1104">
            <v>590</v>
          </cell>
          <cell r="K1104">
            <v>586.65350799999999</v>
          </cell>
          <cell r="L1104">
            <v>0</v>
          </cell>
          <cell r="M1104">
            <v>4399.9013100000002</v>
          </cell>
          <cell r="N1104">
            <v>610.79399999999998</v>
          </cell>
        </row>
        <row r="1105">
          <cell r="B1105" t="str">
            <v>UPA 101 005/2</v>
          </cell>
          <cell r="C1105" t="str">
            <v>PRA</v>
          </cell>
          <cell r="D1105">
            <v>670</v>
          </cell>
          <cell r="E1105">
            <v>0.85974879448909303</v>
          </cell>
          <cell r="H1105">
            <v>670</v>
          </cell>
          <cell r="I1105">
            <v>670</v>
          </cell>
          <cell r="J1105">
            <v>670</v>
          </cell>
          <cell r="K1105">
            <v>666.5333333333333</v>
          </cell>
          <cell r="L1105">
            <v>0</v>
          </cell>
          <cell r="M1105">
            <v>4999</v>
          </cell>
          <cell r="N1105">
            <v>610.79399999999998</v>
          </cell>
        </row>
        <row r="1106">
          <cell r="B1106" t="str">
            <v>UPA 101 008/1</v>
          </cell>
          <cell r="C1106" t="str">
            <v>PRA</v>
          </cell>
          <cell r="D1106">
            <v>640</v>
          </cell>
          <cell r="E1106">
            <v>0.85317451923076926</v>
          </cell>
          <cell r="H1106">
            <v>640</v>
          </cell>
          <cell r="I1106">
            <v>640</v>
          </cell>
          <cell r="J1106">
            <v>640</v>
          </cell>
          <cell r="K1106">
            <v>639.97413199999994</v>
          </cell>
          <cell r="L1106">
            <v>0</v>
          </cell>
          <cell r="M1106">
            <v>4799.8059899999998</v>
          </cell>
          <cell r="N1106">
            <v>610.79399999999998</v>
          </cell>
        </row>
        <row r="1107">
          <cell r="B1107" t="str">
            <v>UPA 101 008/2</v>
          </cell>
          <cell r="C1107" t="str">
            <v>PRA</v>
          </cell>
          <cell r="D1107">
            <v>700</v>
          </cell>
          <cell r="E1107">
            <v>0.86575956043956048</v>
          </cell>
          <cell r="H1107">
            <v>700</v>
          </cell>
          <cell r="I1107">
            <v>700</v>
          </cell>
          <cell r="J1107">
            <v>700</v>
          </cell>
          <cell r="K1107">
            <v>693.25704000000007</v>
          </cell>
          <cell r="L1107">
            <v>0</v>
          </cell>
          <cell r="M1107">
            <v>5199.4278000000004</v>
          </cell>
          <cell r="N1107">
            <v>610.79399999999998</v>
          </cell>
        </row>
        <row r="1108">
          <cell r="B1108" t="str">
            <v>UPA 101 009/1</v>
          </cell>
          <cell r="C1108" t="str">
            <v>PRA</v>
          </cell>
          <cell r="D1108">
            <v>640</v>
          </cell>
          <cell r="E1108">
            <v>0.85317451923076926</v>
          </cell>
          <cell r="H1108">
            <v>640</v>
          </cell>
          <cell r="I1108">
            <v>640</v>
          </cell>
          <cell r="J1108">
            <v>640</v>
          </cell>
          <cell r="K1108">
            <v>639.98104799999987</v>
          </cell>
          <cell r="L1108">
            <v>0</v>
          </cell>
          <cell r="M1108">
            <v>4799.8578599999992</v>
          </cell>
          <cell r="N1108">
            <v>610.79399999999998</v>
          </cell>
        </row>
        <row r="1109">
          <cell r="B1109" t="str">
            <v>UPA 101 009/2</v>
          </cell>
          <cell r="C1109" t="str">
            <v>PRA</v>
          </cell>
          <cell r="D1109">
            <v>740</v>
          </cell>
          <cell r="E1109">
            <v>0.8730158004158004</v>
          </cell>
          <cell r="H1109">
            <v>740</v>
          </cell>
          <cell r="I1109">
            <v>740</v>
          </cell>
          <cell r="J1109">
            <v>740</v>
          </cell>
          <cell r="K1109">
            <v>733.14779999999996</v>
          </cell>
          <cell r="L1109">
            <v>0</v>
          </cell>
          <cell r="M1109">
            <v>5498.6084999999994</v>
          </cell>
          <cell r="N1109">
            <v>610.79399999999998</v>
          </cell>
        </row>
        <row r="1111">
          <cell r="B1111" t="str">
            <v>UPA 101 010/1</v>
          </cell>
          <cell r="C1111" t="str">
            <v>PRA</v>
          </cell>
          <cell r="D1111">
            <v>590</v>
          </cell>
          <cell r="E1111">
            <v>0.84073168187744463</v>
          </cell>
          <cell r="H1111">
            <v>590</v>
          </cell>
          <cell r="I1111">
            <v>590</v>
          </cell>
          <cell r="J1111">
            <v>590</v>
          </cell>
          <cell r="K1111">
            <v>586.66473600000006</v>
          </cell>
          <cell r="L1111">
            <v>0</v>
          </cell>
          <cell r="M1111">
            <v>4399.9855200000002</v>
          </cell>
          <cell r="N1111">
            <v>610.79399999999998</v>
          </cell>
        </row>
        <row r="1112">
          <cell r="B1112" t="str">
            <v>UPA 101 010/2</v>
          </cell>
          <cell r="C1112" t="str">
            <v>PRA</v>
          </cell>
          <cell r="D1112">
            <v>680</v>
          </cell>
          <cell r="E1112">
            <v>0.86181131221719465</v>
          </cell>
          <cell r="H1112">
            <v>680</v>
          </cell>
          <cell r="I1112">
            <v>680</v>
          </cell>
          <cell r="J1112">
            <v>680</v>
          </cell>
          <cell r="K1112">
            <v>679.84</v>
          </cell>
          <cell r="L1112">
            <v>0</v>
          </cell>
          <cell r="M1112">
            <v>5098.8</v>
          </cell>
          <cell r="N1112">
            <v>610.79399999999998</v>
          </cell>
        </row>
        <row r="1113">
          <cell r="B1113" t="str">
            <v>UPA 101 015/1</v>
          </cell>
          <cell r="C1113" t="str">
            <v>PRA</v>
          </cell>
          <cell r="D1113">
            <v>670</v>
          </cell>
          <cell r="E1113">
            <v>0.85974879448909303</v>
          </cell>
          <cell r="H1113">
            <v>670</v>
          </cell>
          <cell r="I1113">
            <v>670</v>
          </cell>
          <cell r="J1113">
            <v>670</v>
          </cell>
          <cell r="K1113">
            <v>666.38515999999993</v>
          </cell>
          <cell r="L1113">
            <v>0</v>
          </cell>
          <cell r="M1113">
            <v>4997.8886999999995</v>
          </cell>
          <cell r="N1113">
            <v>610.79399999999998</v>
          </cell>
        </row>
        <row r="1114">
          <cell r="B1114" t="str">
            <v>UPA 101 015/2</v>
          </cell>
          <cell r="C1114" t="str">
            <v>PRA</v>
          </cell>
          <cell r="D1114">
            <v>750</v>
          </cell>
          <cell r="E1114">
            <v>0.87470892307692305</v>
          </cell>
          <cell r="H1114">
            <v>750</v>
          </cell>
          <cell r="I1114">
            <v>750</v>
          </cell>
          <cell r="J1114">
            <v>750</v>
          </cell>
          <cell r="K1114">
            <v>746.47271999999998</v>
          </cell>
          <cell r="L1114">
            <v>0</v>
          </cell>
          <cell r="M1114">
            <v>5598.5454</v>
          </cell>
          <cell r="N1114">
            <v>610.79399999999998</v>
          </cell>
        </row>
        <row r="1115">
          <cell r="B1115" t="str">
            <v>UPA 101 02/1</v>
          </cell>
          <cell r="C1115" t="str">
            <v>PRA</v>
          </cell>
          <cell r="D1115">
            <v>680</v>
          </cell>
          <cell r="E1115">
            <v>0.86181131221719465</v>
          </cell>
          <cell r="H1115">
            <v>680</v>
          </cell>
          <cell r="I1115">
            <v>680</v>
          </cell>
          <cell r="J1115">
            <v>680</v>
          </cell>
          <cell r="K1115">
            <v>679.86666666666667</v>
          </cell>
          <cell r="L1115">
            <v>0</v>
          </cell>
          <cell r="M1115">
            <v>5099</v>
          </cell>
          <cell r="N1115">
            <v>610.79399999999998</v>
          </cell>
        </row>
        <row r="1116">
          <cell r="B1116" t="str">
            <v>UPA 101 02/2</v>
          </cell>
          <cell r="C1116" t="str">
            <v>PRA</v>
          </cell>
          <cell r="D1116">
            <v>700</v>
          </cell>
          <cell r="E1116">
            <v>0.86575956043956048</v>
          </cell>
          <cell r="H1116">
            <v>700</v>
          </cell>
          <cell r="I1116">
            <v>700</v>
          </cell>
          <cell r="J1116">
            <v>700</v>
          </cell>
          <cell r="K1116">
            <v>693.2</v>
          </cell>
          <cell r="L1116">
            <v>0</v>
          </cell>
          <cell r="M1116">
            <v>5199</v>
          </cell>
          <cell r="N1116">
            <v>610.79399999999998</v>
          </cell>
        </row>
        <row r="1117">
          <cell r="B1117" t="str">
            <v>UPA 101 06/1</v>
          </cell>
          <cell r="C1117" t="str">
            <v>PRA</v>
          </cell>
          <cell r="D1117">
            <v>630</v>
          </cell>
          <cell r="E1117">
            <v>0.84912967032967035</v>
          </cell>
          <cell r="H1117">
            <v>630</v>
          </cell>
          <cell r="I1117">
            <v>630</v>
          </cell>
          <cell r="J1117">
            <v>630</v>
          </cell>
          <cell r="K1117">
            <v>626.5333333333333</v>
          </cell>
          <cell r="L1117">
            <v>0</v>
          </cell>
          <cell r="M1117">
            <v>4699</v>
          </cell>
          <cell r="N1117">
            <v>617.81399999999996</v>
          </cell>
        </row>
        <row r="1118">
          <cell r="B1118" t="str">
            <v>UPA 101 06/2</v>
          </cell>
          <cell r="C1118" t="str">
            <v>PRA</v>
          </cell>
          <cell r="D1118">
            <v>700</v>
          </cell>
          <cell r="E1118">
            <v>0.86575956043956048</v>
          </cell>
          <cell r="H1118">
            <v>700</v>
          </cell>
          <cell r="I1118">
            <v>700</v>
          </cell>
          <cell r="J1118">
            <v>700</v>
          </cell>
          <cell r="K1118">
            <v>693.2</v>
          </cell>
          <cell r="L1118">
            <v>0</v>
          </cell>
          <cell r="M1118">
            <v>5199</v>
          </cell>
          <cell r="N1118">
            <v>610.79399999999998</v>
          </cell>
        </row>
        <row r="1119">
          <cell r="B1119" t="str">
            <v>UPA 101 07/1</v>
          </cell>
          <cell r="C1119" t="str">
            <v>PRA</v>
          </cell>
          <cell r="D1119">
            <v>760</v>
          </cell>
          <cell r="E1119">
            <v>0.87635748987854256</v>
          </cell>
          <cell r="H1119">
            <v>760</v>
          </cell>
          <cell r="I1119">
            <v>760</v>
          </cell>
          <cell r="J1119">
            <v>760</v>
          </cell>
          <cell r="K1119">
            <v>759.99293999999998</v>
          </cell>
          <cell r="L1119">
            <v>0</v>
          </cell>
          <cell r="M1119">
            <v>5699.9470499999998</v>
          </cell>
          <cell r="N1119">
            <v>610.79399999999998</v>
          </cell>
        </row>
        <row r="1120">
          <cell r="B1120" t="str">
            <v>UPA 101 07/2</v>
          </cell>
          <cell r="C1120" t="str">
            <v>PRA</v>
          </cell>
          <cell r="D1120">
            <v>720</v>
          </cell>
          <cell r="E1120">
            <v>0.8694884615384616</v>
          </cell>
          <cell r="H1120">
            <v>720</v>
          </cell>
          <cell r="I1120">
            <v>720</v>
          </cell>
          <cell r="J1120">
            <v>720</v>
          </cell>
          <cell r="K1120">
            <v>719.86666666666667</v>
          </cell>
          <cell r="L1120">
            <v>0</v>
          </cell>
          <cell r="M1120">
            <v>5399</v>
          </cell>
          <cell r="N1120">
            <v>610.79399999999998</v>
          </cell>
        </row>
        <row r="1121">
          <cell r="B1121" t="str">
            <v>UPA 901 05/1</v>
          </cell>
          <cell r="C1121" t="str">
            <v>PRT</v>
          </cell>
          <cell r="D1121">
            <v>1810</v>
          </cell>
          <cell r="E1121">
            <v>0.8920526986825329</v>
          </cell>
          <cell r="H1121">
            <v>1810</v>
          </cell>
          <cell r="I1121">
            <v>1810</v>
          </cell>
          <cell r="J1121">
            <v>1810</v>
          </cell>
          <cell r="K1121">
            <v>1809.6</v>
          </cell>
          <cell r="L1121">
            <v>0</v>
          </cell>
          <cell r="M1121">
            <v>13572</v>
          </cell>
          <cell r="N1121">
            <v>1270</v>
          </cell>
        </row>
        <row r="1122">
          <cell r="B1122" t="str">
            <v>UPA 901 05/2</v>
          </cell>
          <cell r="C1122" t="str">
            <v>PRT</v>
          </cell>
          <cell r="D1122">
            <v>1780</v>
          </cell>
          <cell r="E1122">
            <v>0.89023336214347448</v>
          </cell>
          <cell r="H1122">
            <v>1780</v>
          </cell>
          <cell r="I1122">
            <v>1780</v>
          </cell>
          <cell r="J1122">
            <v>1780</v>
          </cell>
          <cell r="K1122">
            <v>1774.8</v>
          </cell>
          <cell r="L1122">
            <v>0</v>
          </cell>
          <cell r="M1122">
            <v>13311</v>
          </cell>
          <cell r="N1122">
            <v>1270</v>
          </cell>
        </row>
        <row r="1123">
          <cell r="B1123" t="str">
            <v>UPA 901 06/1</v>
          </cell>
          <cell r="C1123" t="str">
            <v>PRT</v>
          </cell>
          <cell r="D1123">
            <v>1490</v>
          </cell>
          <cell r="E1123">
            <v>0.86886938564790916</v>
          </cell>
          <cell r="H1123">
            <v>1490</v>
          </cell>
          <cell r="I1123">
            <v>1490</v>
          </cell>
          <cell r="J1123">
            <v>1490</v>
          </cell>
          <cell r="K1123">
            <v>1484.8</v>
          </cell>
          <cell r="L1123">
            <v>0</v>
          </cell>
          <cell r="M1123">
            <v>11136</v>
          </cell>
          <cell r="N1123">
            <v>1270</v>
          </cell>
        </row>
        <row r="1124">
          <cell r="B1124" t="str">
            <v>UPA 901 06/2</v>
          </cell>
          <cell r="C1124" t="str">
            <v>PRT</v>
          </cell>
          <cell r="D1124">
            <v>1560</v>
          </cell>
          <cell r="E1124">
            <v>0.87475345167652863</v>
          </cell>
          <cell r="H1124">
            <v>1560</v>
          </cell>
          <cell r="I1124">
            <v>1560</v>
          </cell>
          <cell r="J1124">
            <v>1560</v>
          </cell>
          <cell r="K1124">
            <v>1554.4</v>
          </cell>
          <cell r="L1124">
            <v>0</v>
          </cell>
          <cell r="M1124">
            <v>11658</v>
          </cell>
          <cell r="N1124">
            <v>1270</v>
          </cell>
        </row>
        <row r="1129">
          <cell r="B1129" t="str">
            <v>Product number</v>
          </cell>
          <cell r="D1129" t="str">
            <v>Price USD</v>
          </cell>
        </row>
        <row r="1130">
          <cell r="B1130" t="str">
            <v>UPA 101 30/1</v>
          </cell>
          <cell r="C1130" t="str">
            <v>PRA</v>
          </cell>
          <cell r="D1130">
            <v>1740</v>
          </cell>
          <cell r="E1130">
            <v>0.88935490716180365</v>
          </cell>
          <cell r="H1130">
            <v>1740</v>
          </cell>
          <cell r="I1130">
            <v>1740</v>
          </cell>
          <cell r="J1130">
            <v>1740</v>
          </cell>
          <cell r="K1130">
            <v>1730.1399999999999</v>
          </cell>
          <cell r="L1130">
            <v>0</v>
          </cell>
          <cell r="M1130">
            <v>12976.05</v>
          </cell>
          <cell r="N1130">
            <v>1251.3960000000002</v>
          </cell>
        </row>
        <row r="1131">
          <cell r="B1131" t="str">
            <v>UPA 101 30/2</v>
          </cell>
          <cell r="C1131" t="str">
            <v>PRA</v>
          </cell>
          <cell r="D1131">
            <v>1750</v>
          </cell>
          <cell r="E1131">
            <v>0.88998716483516482</v>
          </cell>
          <cell r="H1131">
            <v>1750</v>
          </cell>
          <cell r="I1131">
            <v>1750</v>
          </cell>
          <cell r="J1131">
            <v>1750</v>
          </cell>
          <cell r="K1131">
            <v>1741.16</v>
          </cell>
          <cell r="L1131">
            <v>0</v>
          </cell>
          <cell r="M1131">
            <v>13058.7</v>
          </cell>
          <cell r="N1131">
            <v>1251.3960000000002</v>
          </cell>
        </row>
        <row r="1132">
          <cell r="B1132" t="str">
            <v>UPA 101 31/1</v>
          </cell>
          <cell r="C1132" t="str">
            <v>PRA</v>
          </cell>
          <cell r="D1132">
            <v>1340</v>
          </cell>
          <cell r="E1132">
            <v>0.85632652123995401</v>
          </cell>
          <cell r="H1132">
            <v>1340</v>
          </cell>
          <cell r="I1132">
            <v>1340</v>
          </cell>
          <cell r="J1132">
            <v>1340</v>
          </cell>
          <cell r="K1132">
            <v>1333.4199999999998</v>
          </cell>
          <cell r="L1132">
            <v>0</v>
          </cell>
          <cell r="M1132">
            <v>10000.65</v>
          </cell>
          <cell r="N1132">
            <v>1251.3960000000002</v>
          </cell>
        </row>
        <row r="1133">
          <cell r="B1133" t="str">
            <v>UPA 101 31/2</v>
          </cell>
          <cell r="C1133" t="str">
            <v>PRA</v>
          </cell>
          <cell r="D1133">
            <v>1420</v>
          </cell>
          <cell r="E1133">
            <v>0.86442080173347768</v>
          </cell>
          <cell r="H1133">
            <v>1420</v>
          </cell>
          <cell r="I1133">
            <v>1420</v>
          </cell>
          <cell r="J1133">
            <v>1420</v>
          </cell>
          <cell r="K1133">
            <v>1410.5600000000002</v>
          </cell>
          <cell r="L1133">
            <v>0</v>
          </cell>
          <cell r="M1133">
            <v>10579.2</v>
          </cell>
          <cell r="N1133">
            <v>1251.3960000000002</v>
          </cell>
        </row>
        <row r="1134">
          <cell r="B1134" t="str">
            <v>UPA 101 33/1</v>
          </cell>
          <cell r="C1134" t="str">
            <v>PRA</v>
          </cell>
          <cell r="D1134">
            <v>1470</v>
          </cell>
          <cell r="E1134">
            <v>0.86903233908948185</v>
          </cell>
          <cell r="H1134">
            <v>1470</v>
          </cell>
          <cell r="I1134">
            <v>1470</v>
          </cell>
          <cell r="J1134">
            <v>1470</v>
          </cell>
          <cell r="K1134">
            <v>1465.66</v>
          </cell>
          <cell r="L1134">
            <v>0</v>
          </cell>
          <cell r="M1134">
            <v>10992.45</v>
          </cell>
          <cell r="N1134">
            <v>1251.3960000000002</v>
          </cell>
        </row>
        <row r="1135">
          <cell r="B1135" t="str">
            <v>UPA 101 33/2</v>
          </cell>
          <cell r="C1135" t="str">
            <v>PRA</v>
          </cell>
          <cell r="D1135">
            <v>1560</v>
          </cell>
          <cell r="E1135">
            <v>0.87658816568047326</v>
          </cell>
          <cell r="H1135">
            <v>1560</v>
          </cell>
          <cell r="I1135">
            <v>1560</v>
          </cell>
          <cell r="J1135">
            <v>1560</v>
          </cell>
          <cell r="K1135">
            <v>1553.82</v>
          </cell>
          <cell r="L1135">
            <v>0</v>
          </cell>
          <cell r="M1135">
            <v>11653.65</v>
          </cell>
          <cell r="N1135">
            <v>1251.3960000000002</v>
          </cell>
        </row>
        <row r="1136">
          <cell r="B1136" t="str">
            <v>UPA 101 34/1</v>
          </cell>
          <cell r="C1136" t="str">
            <v>PRA</v>
          </cell>
          <cell r="D1136">
            <v>1970</v>
          </cell>
          <cell r="E1136">
            <v>0.90078591175322131</v>
          </cell>
          <cell r="H1136">
            <v>1970</v>
          </cell>
          <cell r="I1136">
            <v>1970</v>
          </cell>
          <cell r="J1136">
            <v>1970</v>
          </cell>
          <cell r="K1136">
            <v>1960.4</v>
          </cell>
          <cell r="L1136">
            <v>0</v>
          </cell>
          <cell r="M1136">
            <v>14703</v>
          </cell>
          <cell r="N1136">
            <v>1270.4364</v>
          </cell>
        </row>
        <row r="1137">
          <cell r="B1137" t="str">
            <v>UPA 101 34/2</v>
          </cell>
          <cell r="C1137" t="str">
            <v>PRA</v>
          </cell>
          <cell r="D1137">
            <v>2000</v>
          </cell>
          <cell r="E1137">
            <v>0.90227412307692301</v>
          </cell>
          <cell r="H1137">
            <v>2000</v>
          </cell>
          <cell r="I1137">
            <v>2000</v>
          </cell>
          <cell r="J1137">
            <v>2000</v>
          </cell>
          <cell r="K1137">
            <v>1995.4666666666667</v>
          </cell>
          <cell r="L1137">
            <v>0</v>
          </cell>
          <cell r="M1137">
            <v>14966</v>
          </cell>
          <cell r="N1137">
            <v>1270.4364</v>
          </cell>
        </row>
        <row r="1138">
          <cell r="B1138" t="str">
            <v>UPA 901 07/1</v>
          </cell>
          <cell r="C1138" t="str">
            <v>PRT</v>
          </cell>
          <cell r="D1138">
            <v>1810</v>
          </cell>
          <cell r="E1138">
            <v>0.8920526986825329</v>
          </cell>
          <cell r="H1138">
            <v>1810</v>
          </cell>
          <cell r="I1138">
            <v>1810</v>
          </cell>
          <cell r="J1138">
            <v>1810</v>
          </cell>
          <cell r="K1138">
            <v>1809.6</v>
          </cell>
          <cell r="L1138">
            <v>0</v>
          </cell>
          <cell r="M1138">
            <v>13572</v>
          </cell>
          <cell r="N1138">
            <v>1270</v>
          </cell>
        </row>
        <row r="1139">
          <cell r="B1139" t="str">
            <v>UPA 901 07/2</v>
          </cell>
          <cell r="C1139" t="str">
            <v>PRT</v>
          </cell>
          <cell r="D1139">
            <v>1860</v>
          </cell>
          <cell r="E1139">
            <v>0.89495450785773367</v>
          </cell>
          <cell r="H1139">
            <v>1860</v>
          </cell>
          <cell r="I1139">
            <v>1860</v>
          </cell>
          <cell r="J1139">
            <v>1860</v>
          </cell>
          <cell r="K1139">
            <v>1856</v>
          </cell>
          <cell r="L1139">
            <v>0</v>
          </cell>
          <cell r="M1139">
            <v>13920</v>
          </cell>
          <cell r="N1139">
            <v>1270</v>
          </cell>
        </row>
        <row r="1141">
          <cell r="B1141" t="str">
            <v>UPA 101 35/1</v>
          </cell>
          <cell r="C1141" t="str">
            <v>PRA</v>
          </cell>
          <cell r="D1141">
            <v>2020</v>
          </cell>
          <cell r="E1141">
            <v>0.90324170601675546</v>
          </cell>
          <cell r="H1141">
            <v>2020</v>
          </cell>
          <cell r="I1141">
            <v>2020</v>
          </cell>
          <cell r="J1141">
            <v>2020</v>
          </cell>
          <cell r="K1141">
            <v>2016.66</v>
          </cell>
          <cell r="L1141">
            <v>0</v>
          </cell>
          <cell r="M1141">
            <v>15124.95</v>
          </cell>
          <cell r="N1141">
            <v>1270.4364</v>
          </cell>
        </row>
        <row r="1142">
          <cell r="B1142" t="str">
            <v>UPA 101 35/2</v>
          </cell>
          <cell r="C1142" t="str">
            <v>PRA</v>
          </cell>
          <cell r="D1142">
            <v>2080</v>
          </cell>
          <cell r="E1142">
            <v>0.90744112426035495</v>
          </cell>
          <cell r="H1142">
            <v>2080</v>
          </cell>
          <cell r="I1142">
            <v>2080</v>
          </cell>
          <cell r="J1142">
            <v>2080</v>
          </cell>
          <cell r="K1142">
            <v>2071.7600000000002</v>
          </cell>
          <cell r="L1142">
            <v>0</v>
          </cell>
          <cell r="M1142">
            <v>15538.2</v>
          </cell>
          <cell r="N1142">
            <v>1251.3960000000002</v>
          </cell>
        </row>
        <row r="1143">
          <cell r="B1143" t="str">
            <v>UPA 101 36/1</v>
          </cell>
          <cell r="C1143" t="str">
            <v>PRA</v>
          </cell>
          <cell r="D1143">
            <v>2030</v>
          </cell>
          <cell r="E1143">
            <v>0.90371834785903749</v>
          </cell>
          <cell r="H1143">
            <v>2030</v>
          </cell>
          <cell r="I1143">
            <v>2030</v>
          </cell>
          <cell r="J1143">
            <v>2030</v>
          </cell>
          <cell r="K1143">
            <v>2030</v>
          </cell>
          <cell r="L1143">
            <v>0</v>
          </cell>
          <cell r="M1143">
            <v>15225</v>
          </cell>
          <cell r="N1143">
            <v>1270.4364</v>
          </cell>
        </row>
        <row r="1144">
          <cell r="B1144" t="str">
            <v>UPA 101 36/2</v>
          </cell>
          <cell r="C1144" t="str">
            <v>PRA</v>
          </cell>
          <cell r="D1144">
            <v>2130</v>
          </cell>
          <cell r="E1144">
            <v>0.90823861321776811</v>
          </cell>
          <cell r="H1144">
            <v>2130</v>
          </cell>
          <cell r="I1144">
            <v>2130</v>
          </cell>
          <cell r="J1144">
            <v>2130</v>
          </cell>
          <cell r="K1144">
            <v>2122.8000000000002</v>
          </cell>
          <cell r="L1144">
            <v>0</v>
          </cell>
          <cell r="M1144">
            <v>15921</v>
          </cell>
          <cell r="N1144">
            <v>1270.4364</v>
          </cell>
        </row>
        <row r="1145">
          <cell r="B1145" t="str">
            <v>UPA 101 37/1</v>
          </cell>
          <cell r="C1145" t="str">
            <v>PRA</v>
          </cell>
          <cell r="D1145">
            <v>2030</v>
          </cell>
          <cell r="E1145">
            <v>0.90516134899583167</v>
          </cell>
          <cell r="H1145">
            <v>2030</v>
          </cell>
          <cell r="I1145">
            <v>2030</v>
          </cell>
          <cell r="J1145">
            <v>2030</v>
          </cell>
          <cell r="K1145">
            <v>2027.68</v>
          </cell>
          <cell r="L1145">
            <v>0</v>
          </cell>
          <cell r="M1145">
            <v>15207.6</v>
          </cell>
          <cell r="N1145">
            <v>1251.3960000000002</v>
          </cell>
        </row>
        <row r="1146">
          <cell r="B1146" t="str">
            <v>UPA 101 37/2</v>
          </cell>
          <cell r="C1146" t="str">
            <v>PRA</v>
          </cell>
          <cell r="D1146">
            <v>2120</v>
          </cell>
          <cell r="E1146">
            <v>0.90918751814223508</v>
          </cell>
          <cell r="H1146">
            <v>2120</v>
          </cell>
          <cell r="I1146">
            <v>2120</v>
          </cell>
          <cell r="J1146">
            <v>2120</v>
          </cell>
          <cell r="K1146">
            <v>2115.8399999999997</v>
          </cell>
          <cell r="L1146">
            <v>0</v>
          </cell>
          <cell r="M1146">
            <v>15868.8</v>
          </cell>
          <cell r="N1146">
            <v>1251.3960000000002</v>
          </cell>
        </row>
        <row r="1151">
          <cell r="B1151" t="str">
            <v>Product number</v>
          </cell>
          <cell r="D1151" t="str">
            <v>Price USD</v>
          </cell>
        </row>
        <row r="1152">
          <cell r="B1152" t="str">
            <v>BFD 509 14/1</v>
          </cell>
          <cell r="C1152" t="str">
            <v>PRA</v>
          </cell>
          <cell r="D1152">
            <v>667</v>
          </cell>
          <cell r="E1152">
            <v>0.63818816745473417</v>
          </cell>
          <cell r="H1152">
            <v>667</v>
          </cell>
          <cell r="I1152">
            <v>667</v>
          </cell>
          <cell r="J1152">
            <v>667</v>
          </cell>
          <cell r="K1152">
            <v>666.66666666666663</v>
          </cell>
          <cell r="L1152">
            <v>0</v>
          </cell>
          <cell r="M1152">
            <v>5000</v>
          </cell>
          <cell r="N1152">
            <v>1568.6352000000002</v>
          </cell>
        </row>
        <row r="1153">
          <cell r="B1153" t="str">
            <v>BFD 599 028/1</v>
          </cell>
          <cell r="C1153" t="str">
            <v>PRA</v>
          </cell>
          <cell r="D1153">
            <v>2440</v>
          </cell>
          <cell r="E1153">
            <v>0.71512037831021436</v>
          </cell>
          <cell r="H1153">
            <v>2440</v>
          </cell>
          <cell r="I1153">
            <v>2440</v>
          </cell>
          <cell r="J1153">
            <v>2440</v>
          </cell>
          <cell r="K1153">
            <v>2436</v>
          </cell>
          <cell r="L1153">
            <v>0</v>
          </cell>
          <cell r="M1153">
            <v>18270</v>
          </cell>
          <cell r="N1153">
            <v>4518.1908000000003</v>
          </cell>
        </row>
        <row r="1154">
          <cell r="B1154" t="str">
            <v>BFD 599 030/1</v>
          </cell>
          <cell r="C1154" t="str">
            <v>PRA</v>
          </cell>
          <cell r="D1154">
            <v>960</v>
          </cell>
          <cell r="E1154">
            <v>0.6544692307692308</v>
          </cell>
          <cell r="H1154">
            <v>960</v>
          </cell>
          <cell r="I1154">
            <v>960</v>
          </cell>
          <cell r="J1154">
            <v>960</v>
          </cell>
          <cell r="K1154">
            <v>950.66666666666663</v>
          </cell>
          <cell r="L1154">
            <v>0</v>
          </cell>
          <cell r="M1154">
            <v>7130</v>
          </cell>
          <cell r="N1154">
            <v>2156.1120000000001</v>
          </cell>
        </row>
        <row r="1155">
          <cell r="B1155" t="str">
            <v xml:space="preserve">BFD 599 031/1                       </v>
          </cell>
          <cell r="C1155" t="str">
            <v>PRT</v>
          </cell>
          <cell r="D1155">
            <v>700</v>
          </cell>
          <cell r="E1155">
            <v>0.7389010989010989</v>
          </cell>
          <cell r="H1155">
            <v>700</v>
          </cell>
          <cell r="I1155">
            <v>700</v>
          </cell>
          <cell r="J1155">
            <v>700</v>
          </cell>
          <cell r="K1155">
            <v>696</v>
          </cell>
          <cell r="L1155">
            <v>0</v>
          </cell>
          <cell r="M1155">
            <v>5220</v>
          </cell>
          <cell r="N1155">
            <v>1188</v>
          </cell>
        </row>
        <row r="1157">
          <cell r="B1157" t="str">
            <v>BFL 510 102/1</v>
          </cell>
          <cell r="C1157" t="str">
            <v>PRA</v>
          </cell>
          <cell r="D1157">
            <v>940</v>
          </cell>
          <cell r="E1157">
            <v>0.82378324058919805</v>
          </cell>
          <cell r="H1157">
            <v>940</v>
          </cell>
          <cell r="I1157">
            <v>940</v>
          </cell>
          <cell r="J1157">
            <v>940</v>
          </cell>
          <cell r="K1157">
            <v>933.2</v>
          </cell>
          <cell r="L1157">
            <v>0</v>
          </cell>
          <cell r="M1157">
            <v>6999</v>
          </cell>
          <cell r="N1157">
            <v>1076.6844000000001</v>
          </cell>
        </row>
        <row r="1158">
          <cell r="B1158" t="str">
            <v>BFL 510 104/1</v>
          </cell>
          <cell r="C1158" t="str">
            <v>PRA</v>
          </cell>
          <cell r="D1158">
            <v>156</v>
          </cell>
          <cell r="E1158">
            <v>0.68612899408284023</v>
          </cell>
          <cell r="H1158">
            <v>156</v>
          </cell>
          <cell r="I1158">
            <v>156</v>
          </cell>
          <cell r="J1158">
            <v>156</v>
          </cell>
          <cell r="K1158">
            <v>155.86666666666667</v>
          </cell>
          <cell r="L1158">
            <v>0</v>
          </cell>
          <cell r="M1158">
            <v>1169</v>
          </cell>
          <cell r="N1158">
            <v>318.26519999999999</v>
          </cell>
        </row>
        <row r="1159">
          <cell r="B1159" t="str">
            <v>BFL 510 105/2</v>
          </cell>
          <cell r="C1159" t="str">
            <v>PRA</v>
          </cell>
          <cell r="D1159">
            <v>380</v>
          </cell>
          <cell r="E1159">
            <v>0.64696242914979762</v>
          </cell>
          <cell r="H1159">
            <v>380</v>
          </cell>
          <cell r="I1159">
            <v>380</v>
          </cell>
          <cell r="J1159">
            <v>380</v>
          </cell>
          <cell r="K1159">
            <v>380</v>
          </cell>
          <cell r="L1159">
            <v>0</v>
          </cell>
          <cell r="M1159">
            <v>2850</v>
          </cell>
          <cell r="N1159">
            <v>872.00279999999998</v>
          </cell>
        </row>
        <row r="1160">
          <cell r="B1160" t="str">
            <v>BFL 510 107/1</v>
          </cell>
          <cell r="C1160" t="str">
            <v>PRA</v>
          </cell>
          <cell r="D1160">
            <v>500</v>
          </cell>
          <cell r="E1160">
            <v>0.79268320000000003</v>
          </cell>
          <cell r="H1160">
            <v>500</v>
          </cell>
          <cell r="I1160">
            <v>500</v>
          </cell>
          <cell r="J1160">
            <v>500</v>
          </cell>
          <cell r="K1160">
            <v>493.2</v>
          </cell>
          <cell r="L1160">
            <v>0</v>
          </cell>
          <cell r="M1160">
            <v>3699</v>
          </cell>
          <cell r="N1160">
            <v>673.77960000000007</v>
          </cell>
        </row>
        <row r="1161">
          <cell r="B1161" t="str">
            <v>BFL 901 29/1</v>
          </cell>
          <cell r="C1161" t="str">
            <v>PRA</v>
          </cell>
          <cell r="D1161">
            <v>400</v>
          </cell>
          <cell r="E1161">
            <v>0.69701430769230766</v>
          </cell>
          <cell r="H1161">
            <v>400</v>
          </cell>
          <cell r="I1161">
            <v>400</v>
          </cell>
          <cell r="J1161">
            <v>400</v>
          </cell>
          <cell r="K1161">
            <v>399.86666666666667</v>
          </cell>
          <cell r="L1161">
            <v>0</v>
          </cell>
          <cell r="M1161">
            <v>2999</v>
          </cell>
          <cell r="N1161">
            <v>787.76279999999997</v>
          </cell>
        </row>
        <row r="1162">
          <cell r="B1162" t="str">
            <v>BFL 901 30/1</v>
          </cell>
          <cell r="C1162" t="str">
            <v>PRA</v>
          </cell>
          <cell r="D1162">
            <v>795</v>
          </cell>
          <cell r="E1162">
            <v>0.82462095791001444</v>
          </cell>
          <cell r="H1162">
            <v>795</v>
          </cell>
          <cell r="I1162">
            <v>795</v>
          </cell>
          <cell r="J1162">
            <v>795</v>
          </cell>
          <cell r="K1162">
            <v>794.5333333333333</v>
          </cell>
          <cell r="L1162">
            <v>0</v>
          </cell>
          <cell r="M1162">
            <v>5959</v>
          </cell>
          <cell r="N1162">
            <v>906.27120000000002</v>
          </cell>
        </row>
        <row r="1164">
          <cell r="B1164" t="str">
            <v>BML 901 092/1</v>
          </cell>
          <cell r="C1164" t="str">
            <v>PRT</v>
          </cell>
          <cell r="D1164">
            <v>400</v>
          </cell>
          <cell r="E1164">
            <v>0.49631707692307686</v>
          </cell>
          <cell r="H1164">
            <v>400</v>
          </cell>
          <cell r="I1164">
            <v>400</v>
          </cell>
          <cell r="J1164">
            <v>400</v>
          </cell>
          <cell r="K1164">
            <v>394.4</v>
          </cell>
          <cell r="L1164">
            <v>0</v>
          </cell>
          <cell r="M1164">
            <v>2958</v>
          </cell>
          <cell r="N1164">
            <v>1309.5756000000001</v>
          </cell>
        </row>
        <row r="1165">
          <cell r="B1165" t="str">
            <v>BKV 175 50/1</v>
          </cell>
          <cell r="C1165" t="str">
            <v>PRA</v>
          </cell>
          <cell r="D1165">
            <v>470</v>
          </cell>
          <cell r="E1165">
            <v>0.71844700490998359</v>
          </cell>
          <cell r="H1165">
            <v>470</v>
          </cell>
          <cell r="I1165">
            <v>470</v>
          </cell>
          <cell r="J1165">
            <v>470</v>
          </cell>
          <cell r="K1165">
            <v>466.4</v>
          </cell>
          <cell r="L1165">
            <v>0</v>
          </cell>
          <cell r="M1165">
            <v>3498</v>
          </cell>
          <cell r="N1165">
            <v>860.14440000000002</v>
          </cell>
        </row>
        <row r="1167">
          <cell r="B1167" t="str">
            <v>BMG 907 003/4</v>
          </cell>
          <cell r="C1167" t="str">
            <v>PRA</v>
          </cell>
          <cell r="D1167">
            <v>403</v>
          </cell>
          <cell r="E1167">
            <v>0.63916579499904558</v>
          </cell>
          <cell r="H1167">
            <v>403</v>
          </cell>
          <cell r="I1167">
            <v>403</v>
          </cell>
          <cell r="J1167">
            <v>403</v>
          </cell>
          <cell r="K1167">
            <v>402.93333333333334</v>
          </cell>
          <cell r="L1167">
            <v>0</v>
          </cell>
          <cell r="M1167">
            <v>3022</v>
          </cell>
          <cell r="N1167">
            <v>945.2052000000001</v>
          </cell>
        </row>
        <row r="1168">
          <cell r="B1168" t="str">
            <v>BMG 907 013/4</v>
          </cell>
          <cell r="C1168" t="str">
            <v>PRA</v>
          </cell>
          <cell r="D1168">
            <v>444</v>
          </cell>
          <cell r="E1168">
            <v>0.67871683991683995</v>
          </cell>
          <cell r="H1168">
            <v>444</v>
          </cell>
          <cell r="I1168">
            <v>444</v>
          </cell>
          <cell r="J1168">
            <v>444</v>
          </cell>
          <cell r="K1168">
            <v>443.86666666666667</v>
          </cell>
          <cell r="L1168">
            <v>0</v>
          </cell>
          <cell r="M1168">
            <v>3329</v>
          </cell>
          <cell r="N1168">
            <v>927.22320000000002</v>
          </cell>
        </row>
        <row r="1169">
          <cell r="B1169" t="str">
            <v>DBVA 204 2706/78</v>
          </cell>
          <cell r="C1169" t="str">
            <v>PRA</v>
          </cell>
          <cell r="D1169">
            <v>68</v>
          </cell>
          <cell r="E1169">
            <v>0.46324977375565607</v>
          </cell>
          <cell r="H1169">
            <v>68</v>
          </cell>
          <cell r="I1169">
            <v>68</v>
          </cell>
          <cell r="J1169">
            <v>68</v>
          </cell>
          <cell r="K1169">
            <v>67.599999999999994</v>
          </cell>
          <cell r="L1169">
            <v>0</v>
          </cell>
          <cell r="M1169">
            <v>507</v>
          </cell>
          <cell r="N1169">
            <v>237.24360000000001</v>
          </cell>
        </row>
        <row r="1171">
          <cell r="B1171" t="str">
            <v>HRY 102 01/3</v>
          </cell>
          <cell r="C1171" t="str">
            <v>PRA</v>
          </cell>
          <cell r="D1171">
            <v>4230</v>
          </cell>
          <cell r="E1171">
            <v>0.90485708674304421</v>
          </cell>
          <cell r="H1171">
            <v>4230</v>
          </cell>
          <cell r="I1171">
            <v>4230</v>
          </cell>
          <cell r="J1171">
            <v>4230</v>
          </cell>
          <cell r="K1171">
            <v>4226.5333333333338</v>
          </cell>
          <cell r="L1171">
            <v>0</v>
          </cell>
          <cell r="M1171">
            <v>31699</v>
          </cell>
          <cell r="N1171">
            <v>2615.9544000000001</v>
          </cell>
        </row>
        <row r="1172">
          <cell r="B1172" t="str">
            <v>HRY 102 02/3</v>
          </cell>
          <cell r="C1172" t="str">
            <v>PRA</v>
          </cell>
          <cell r="D1172">
            <v>3200</v>
          </cell>
          <cell r="E1172">
            <v>0.87578701923076918</v>
          </cell>
          <cell r="H1172">
            <v>3200</v>
          </cell>
          <cell r="I1172">
            <v>3200</v>
          </cell>
          <cell r="J1172">
            <v>3200</v>
          </cell>
          <cell r="K1172">
            <v>3199.8666666666668</v>
          </cell>
          <cell r="L1172">
            <v>0</v>
          </cell>
          <cell r="M1172">
            <v>23999</v>
          </cell>
          <cell r="N1172">
            <v>2583.63</v>
          </cell>
        </row>
        <row r="1173">
          <cell r="B1173" t="str">
            <v>HRY 102 03/3</v>
          </cell>
          <cell r="C1173" t="str">
            <v>PRA</v>
          </cell>
          <cell r="D1173">
            <v>3200</v>
          </cell>
          <cell r="E1173">
            <v>0.87435394230769226</v>
          </cell>
          <cell r="H1173">
            <v>3200</v>
          </cell>
          <cell r="I1173">
            <v>3200</v>
          </cell>
          <cell r="J1173">
            <v>3200</v>
          </cell>
          <cell r="K1173">
            <v>3199.8666666666668</v>
          </cell>
          <cell r="L1173">
            <v>0</v>
          </cell>
          <cell r="M1173">
            <v>23999</v>
          </cell>
          <cell r="N1173">
            <v>2613.4380000000001</v>
          </cell>
        </row>
        <row r="1174">
          <cell r="B1174" t="str">
            <v>HRY 102 04/3</v>
          </cell>
          <cell r="C1174" t="str">
            <v>PRA</v>
          </cell>
          <cell r="D1174">
            <v>1870</v>
          </cell>
          <cell r="E1174">
            <v>0.79078476347182225</v>
          </cell>
          <cell r="H1174">
            <v>1870</v>
          </cell>
          <cell r="I1174">
            <v>1870</v>
          </cell>
          <cell r="J1174">
            <v>1870</v>
          </cell>
          <cell r="K1174">
            <v>1866.5333333333333</v>
          </cell>
          <cell r="L1174">
            <v>0</v>
          </cell>
          <cell r="M1174">
            <v>13999</v>
          </cell>
          <cell r="N1174">
            <v>2543.0111999999999</v>
          </cell>
        </row>
        <row r="1176">
          <cell r="B1176" t="str">
            <v>HRY 102 05/3</v>
          </cell>
          <cell r="C1176" t="str">
            <v>PRA</v>
          </cell>
          <cell r="D1176">
            <v>2900</v>
          </cell>
          <cell r="E1176">
            <v>0.90805103448275859</v>
          </cell>
          <cell r="H1176">
            <v>2900</v>
          </cell>
          <cell r="I1176">
            <v>2900</v>
          </cell>
          <cell r="J1176">
            <v>2900</v>
          </cell>
          <cell r="K1176">
            <v>2893.2</v>
          </cell>
          <cell r="L1176">
            <v>0</v>
          </cell>
          <cell r="M1176">
            <v>21699</v>
          </cell>
          <cell r="N1176">
            <v>1733.2380000000001</v>
          </cell>
        </row>
        <row r="1177">
          <cell r="B1177" t="str">
            <v>HRY 102 06/3</v>
          </cell>
          <cell r="C1177" t="str">
            <v>PRA</v>
          </cell>
          <cell r="D1177">
            <v>1750</v>
          </cell>
          <cell r="E1177">
            <v>0.90310287472527473</v>
          </cell>
          <cell r="H1177">
            <v>1750</v>
          </cell>
          <cell r="I1177">
            <v>1750</v>
          </cell>
          <cell r="J1177">
            <v>1750</v>
          </cell>
          <cell r="K1177">
            <v>1746.5333333333333</v>
          </cell>
          <cell r="L1177">
            <v>0</v>
          </cell>
          <cell r="M1177">
            <v>13099</v>
          </cell>
          <cell r="N1177">
            <v>1102.2048</v>
          </cell>
        </row>
        <row r="1178">
          <cell r="B1178" t="str">
            <v>HRY 102 10/3</v>
          </cell>
          <cell r="C1178" t="str">
            <v>PRA</v>
          </cell>
          <cell r="D1178">
            <v>950</v>
          </cell>
          <cell r="E1178">
            <v>0.76897619433198383</v>
          </cell>
          <cell r="H1178">
            <v>950</v>
          </cell>
          <cell r="I1178">
            <v>950</v>
          </cell>
          <cell r="J1178">
            <v>950</v>
          </cell>
          <cell r="K1178">
            <v>946.5333333333333</v>
          </cell>
          <cell r="L1178">
            <v>0</v>
          </cell>
          <cell r="M1178">
            <v>7099</v>
          </cell>
          <cell r="N1178">
            <v>1426.5720000000001</v>
          </cell>
        </row>
        <row r="1180">
          <cell r="B1180" t="str">
            <v>HRY 102 07/3</v>
          </cell>
          <cell r="C1180" t="str">
            <v>PRA</v>
          </cell>
          <cell r="D1180">
            <v>550</v>
          </cell>
          <cell r="E1180">
            <v>0.81346360839160836</v>
          </cell>
          <cell r="H1180">
            <v>550</v>
          </cell>
          <cell r="I1180">
            <v>550</v>
          </cell>
          <cell r="J1180">
            <v>550</v>
          </cell>
          <cell r="K1180">
            <v>546.5333333333333</v>
          </cell>
          <cell r="L1180">
            <v>0</v>
          </cell>
          <cell r="M1180">
            <v>4099</v>
          </cell>
          <cell r="N1180">
            <v>666.86760000000004</v>
          </cell>
        </row>
        <row r="1181">
          <cell r="B1181" t="str">
            <v>HRY 102 08/3</v>
          </cell>
          <cell r="C1181" t="str">
            <v>PRA</v>
          </cell>
          <cell r="D1181">
            <v>1140</v>
          </cell>
          <cell r="E1181">
            <v>0.82327935222672066</v>
          </cell>
          <cell r="H1181">
            <v>1140</v>
          </cell>
          <cell r="I1181">
            <v>1140</v>
          </cell>
          <cell r="J1181">
            <v>1140</v>
          </cell>
          <cell r="K1181">
            <v>1133.2</v>
          </cell>
          <cell r="L1181">
            <v>0</v>
          </cell>
          <cell r="M1181">
            <v>8499</v>
          </cell>
          <cell r="N1181">
            <v>1309.5</v>
          </cell>
        </row>
        <row r="1182">
          <cell r="B1182" t="str">
            <v>HRY 102 09/3</v>
          </cell>
          <cell r="C1182" t="str">
            <v>PRA</v>
          </cell>
          <cell r="D1182">
            <v>1190</v>
          </cell>
          <cell r="E1182">
            <v>0.81236483516483515</v>
          </cell>
          <cell r="H1182">
            <v>1190</v>
          </cell>
          <cell r="I1182">
            <v>1190</v>
          </cell>
          <cell r="J1182">
            <v>1190</v>
          </cell>
          <cell r="K1182">
            <v>1186.5333333333333</v>
          </cell>
          <cell r="L1182">
            <v>0</v>
          </cell>
          <cell r="M1182">
            <v>8899</v>
          </cell>
          <cell r="N1182">
            <v>1451.3579999999999</v>
          </cell>
        </row>
        <row r="1184">
          <cell r="B1184" t="str">
            <v>HRY 102 11/1</v>
          </cell>
          <cell r="C1184" t="str">
            <v>PRA</v>
          </cell>
          <cell r="D1184">
            <v>350</v>
          </cell>
          <cell r="E1184">
            <v>0.73267745054945044</v>
          </cell>
          <cell r="H1184">
            <v>350</v>
          </cell>
          <cell r="I1184">
            <v>350</v>
          </cell>
          <cell r="J1184">
            <v>350</v>
          </cell>
          <cell r="K1184">
            <v>346.50672000000003</v>
          </cell>
          <cell r="L1184">
            <v>0</v>
          </cell>
          <cell r="M1184">
            <v>2598.8004000000001</v>
          </cell>
          <cell r="N1184">
            <v>608.15880000000004</v>
          </cell>
        </row>
        <row r="1185">
          <cell r="B1185" t="str">
            <v>HRY 102 20/1</v>
          </cell>
          <cell r="C1185" t="str">
            <v>PRA</v>
          </cell>
          <cell r="D1185">
            <v>4480</v>
          </cell>
          <cell r="E1185">
            <v>0.9033336950549451</v>
          </cell>
          <cell r="H1185">
            <v>4480</v>
          </cell>
          <cell r="I1185">
            <v>4480</v>
          </cell>
          <cell r="J1185">
            <v>4480</v>
          </cell>
          <cell r="K1185">
            <v>4479.8666666666668</v>
          </cell>
          <cell r="L1185">
            <v>0</v>
          </cell>
          <cell r="M1185">
            <v>33599</v>
          </cell>
          <cell r="N1185">
            <v>2814.9227999999998</v>
          </cell>
        </row>
        <row r="1186">
          <cell r="B1186" t="str">
            <v>HRY 102 22/1</v>
          </cell>
          <cell r="C1186" t="str">
            <v>PRA</v>
          </cell>
          <cell r="D1186">
            <v>2460</v>
          </cell>
          <cell r="E1186">
            <v>0.80870424015009379</v>
          </cell>
          <cell r="H1186">
            <v>2460</v>
          </cell>
          <cell r="I1186">
            <v>2460</v>
          </cell>
          <cell r="J1186">
            <v>2460</v>
          </cell>
          <cell r="K1186">
            <v>2453.1999999999998</v>
          </cell>
          <cell r="L1186">
            <v>0</v>
          </cell>
          <cell r="M1186">
            <v>18399</v>
          </cell>
          <cell r="N1186">
            <v>3058.8191999999999</v>
          </cell>
        </row>
        <row r="1188">
          <cell r="B1188" t="str">
            <v>HRY 102 26/1</v>
          </cell>
          <cell r="C1188" t="str">
            <v>PRA</v>
          </cell>
          <cell r="D1188">
            <v>8410</v>
          </cell>
          <cell r="E1188">
            <v>0.89685856763925731</v>
          </cell>
          <cell r="H1188">
            <v>8410</v>
          </cell>
          <cell r="I1188">
            <v>8410</v>
          </cell>
          <cell r="J1188">
            <v>8410</v>
          </cell>
          <cell r="K1188">
            <v>8408</v>
          </cell>
          <cell r="L1188">
            <v>0</v>
          </cell>
          <cell r="M1188">
            <v>63060</v>
          </cell>
          <cell r="N1188">
            <v>5638.2264000000005</v>
          </cell>
        </row>
        <row r="1189">
          <cell r="B1189" t="str">
            <v>HRY 102 27/1</v>
          </cell>
          <cell r="C1189" t="str">
            <v>PRA</v>
          </cell>
          <cell r="D1189">
            <v>6280</v>
          </cell>
          <cell r="E1189">
            <v>0.86393534541891226</v>
          </cell>
          <cell r="H1189">
            <v>6280</v>
          </cell>
          <cell r="I1189">
            <v>6280</v>
          </cell>
          <cell r="J1189">
            <v>6280</v>
          </cell>
          <cell r="K1189">
            <v>6273.333333333333</v>
          </cell>
          <cell r="L1189">
            <v>0</v>
          </cell>
          <cell r="M1189">
            <v>47050</v>
          </cell>
          <cell r="N1189">
            <v>5554.1592000000001</v>
          </cell>
        </row>
        <row r="1190">
          <cell r="B1190" t="str">
            <v>HRY 901 02/1</v>
          </cell>
          <cell r="C1190" t="str">
            <v>PRA</v>
          </cell>
          <cell r="D1190">
            <v>4760</v>
          </cell>
          <cell r="E1190">
            <v>0.84351658694246934</v>
          </cell>
          <cell r="H1190">
            <v>4760</v>
          </cell>
          <cell r="I1190">
            <v>4760</v>
          </cell>
          <cell r="J1190">
            <v>4760</v>
          </cell>
          <cell r="K1190">
            <v>4754.5333333333338</v>
          </cell>
          <cell r="L1190">
            <v>0</v>
          </cell>
          <cell r="M1190">
            <v>35659</v>
          </cell>
          <cell r="N1190">
            <v>4841.5968000000003</v>
          </cell>
        </row>
        <row r="1191">
          <cell r="B1191" t="str">
            <v>HRY 901 02/2</v>
          </cell>
          <cell r="C1191" t="str">
            <v>PRA</v>
          </cell>
          <cell r="D1191">
            <v>5960</v>
          </cell>
          <cell r="E1191">
            <v>0.85102885906040271</v>
          </cell>
          <cell r="H1191">
            <v>5960</v>
          </cell>
          <cell r="I1191">
            <v>5960</v>
          </cell>
          <cell r="J1191">
            <v>5960</v>
          </cell>
          <cell r="K1191">
            <v>5950.5333333333338</v>
          </cell>
          <cell r="L1191">
            <v>0</v>
          </cell>
          <cell r="M1191">
            <v>44629</v>
          </cell>
          <cell r="N1191">
            <v>5771.1419999999998</v>
          </cell>
        </row>
        <row r="1193">
          <cell r="B1193" t="str">
            <v>HRY 901 03/1</v>
          </cell>
          <cell r="C1193" t="str">
            <v>PRA</v>
          </cell>
          <cell r="D1193">
            <v>7330</v>
          </cell>
          <cell r="E1193">
            <v>0.86552169587574768</v>
          </cell>
          <cell r="H1193">
            <v>7330</v>
          </cell>
          <cell r="I1193">
            <v>7330</v>
          </cell>
          <cell r="J1193">
            <v>7330</v>
          </cell>
          <cell r="K1193">
            <v>7326.5333333333338</v>
          </cell>
          <cell r="L1193">
            <v>0</v>
          </cell>
          <cell r="M1193">
            <v>54949</v>
          </cell>
          <cell r="N1193">
            <v>6407.2187999999996</v>
          </cell>
        </row>
        <row r="1194">
          <cell r="B1194" t="str">
            <v>HRY 901 03/2</v>
          </cell>
          <cell r="C1194" t="str">
            <v>PRA</v>
          </cell>
          <cell r="D1194">
            <v>9860</v>
          </cell>
          <cell r="E1194">
            <v>0.9042468528631612</v>
          </cell>
          <cell r="H1194">
            <v>9860</v>
          </cell>
          <cell r="I1194">
            <v>9860</v>
          </cell>
          <cell r="J1194">
            <v>9860</v>
          </cell>
          <cell r="K1194">
            <v>9859.8666666666668</v>
          </cell>
          <cell r="L1194">
            <v>0</v>
          </cell>
          <cell r="M1194">
            <v>73949</v>
          </cell>
          <cell r="N1194">
            <v>6136.8191999999999</v>
          </cell>
        </row>
        <row r="1196">
          <cell r="B1196" t="str">
            <v>NTM 203 78/1</v>
          </cell>
          <cell r="C1196" t="str">
            <v>PRA</v>
          </cell>
          <cell r="D1196">
            <v>4640</v>
          </cell>
          <cell r="E1196">
            <v>0.51341488063660468</v>
          </cell>
          <cell r="H1196">
            <v>4640</v>
          </cell>
          <cell r="I1196">
            <v>4640</v>
          </cell>
          <cell r="J1196">
            <v>4640</v>
          </cell>
          <cell r="K1196">
            <v>4640</v>
          </cell>
          <cell r="L1196">
            <v>0</v>
          </cell>
          <cell r="M1196">
            <v>34800</v>
          </cell>
          <cell r="N1196">
            <v>14675.407200000001</v>
          </cell>
        </row>
        <row r="1197">
          <cell r="B1197" t="str">
            <v>ROJ 119 2247/1</v>
          </cell>
          <cell r="C1197" t="str">
            <v>PRT</v>
          </cell>
          <cell r="D1197">
            <v>330</v>
          </cell>
          <cell r="E1197">
            <v>0.67132867132867136</v>
          </cell>
          <cell r="H1197">
            <v>330</v>
          </cell>
          <cell r="I1197">
            <v>330</v>
          </cell>
          <cell r="J1197">
            <v>330</v>
          </cell>
          <cell r="K1197">
            <v>324.8</v>
          </cell>
          <cell r="L1197">
            <v>0</v>
          </cell>
          <cell r="M1197">
            <v>2436</v>
          </cell>
          <cell r="N1197">
            <v>705</v>
          </cell>
        </row>
        <row r="1199">
          <cell r="B1199" t="str">
            <v>ROJ 208 431/1</v>
          </cell>
          <cell r="C1199" t="str">
            <v>PRA</v>
          </cell>
          <cell r="D1199">
            <v>4470</v>
          </cell>
          <cell r="E1199">
            <v>0.90359662708655997</v>
          </cell>
          <cell r="H1199">
            <v>4470</v>
          </cell>
          <cell r="I1199">
            <v>4470</v>
          </cell>
          <cell r="J1199">
            <v>4470</v>
          </cell>
          <cell r="K1199">
            <v>4466</v>
          </cell>
          <cell r="L1199">
            <v>0</v>
          </cell>
          <cell r="M1199">
            <v>33495</v>
          </cell>
          <cell r="N1199">
            <v>2801</v>
          </cell>
        </row>
        <row r="1200">
          <cell r="B1200" t="str">
            <v>ROJ 208 431/2</v>
          </cell>
          <cell r="C1200" t="str">
            <v>PRA</v>
          </cell>
          <cell r="D1200">
            <v>2800</v>
          </cell>
          <cell r="E1200">
            <v>0.8462637362637363</v>
          </cell>
          <cell r="H1200">
            <v>2800</v>
          </cell>
          <cell r="I1200">
            <v>2800</v>
          </cell>
          <cell r="J1200">
            <v>2800</v>
          </cell>
          <cell r="K1200">
            <v>2795.6</v>
          </cell>
          <cell r="L1200">
            <v>0</v>
          </cell>
          <cell r="M1200">
            <v>20967</v>
          </cell>
          <cell r="N1200">
            <v>2798</v>
          </cell>
        </row>
        <row r="1201">
          <cell r="B1201" t="str">
            <v>ROJ 208 431/3</v>
          </cell>
          <cell r="C1201" t="str">
            <v>PRA</v>
          </cell>
          <cell r="D1201">
            <v>1810</v>
          </cell>
          <cell r="E1201">
            <v>0.77186570335741611</v>
          </cell>
          <cell r="H1201">
            <v>1810</v>
          </cell>
          <cell r="I1201">
            <v>1810</v>
          </cell>
          <cell r="J1201">
            <v>1810</v>
          </cell>
          <cell r="K1201">
            <v>1809.6</v>
          </cell>
          <cell r="L1201">
            <v>0</v>
          </cell>
          <cell r="M1201">
            <v>13572</v>
          </cell>
          <cell r="N1201">
            <v>2684</v>
          </cell>
        </row>
        <row r="1202">
          <cell r="B1202" t="str">
            <v>ROJ 208 431/4</v>
          </cell>
          <cell r="C1202" t="str">
            <v>PRA</v>
          </cell>
          <cell r="D1202">
            <v>3360</v>
          </cell>
          <cell r="E1202">
            <v>0.87316849816849818</v>
          </cell>
          <cell r="H1202">
            <v>3360</v>
          </cell>
          <cell r="I1202">
            <v>3360</v>
          </cell>
          <cell r="J1202">
            <v>3360</v>
          </cell>
          <cell r="K1202">
            <v>3352.4</v>
          </cell>
          <cell r="L1202">
            <v>0</v>
          </cell>
          <cell r="M1202">
            <v>25143</v>
          </cell>
          <cell r="N1202">
            <v>2770</v>
          </cell>
        </row>
        <row r="1204">
          <cell r="B1204" t="str">
            <v>ROJ 208 1301/4</v>
          </cell>
          <cell r="C1204" t="str">
            <v>PRT</v>
          </cell>
          <cell r="D1204">
            <v>1810</v>
          </cell>
          <cell r="E1204">
            <v>0.74126646833829157</v>
          </cell>
          <cell r="H1204">
            <v>1810</v>
          </cell>
          <cell r="I1204">
            <v>1810</v>
          </cell>
          <cell r="J1204">
            <v>1810</v>
          </cell>
          <cell r="K1204">
            <v>1809.6</v>
          </cell>
          <cell r="L1204">
            <v>0</v>
          </cell>
          <cell r="M1204">
            <v>13572</v>
          </cell>
          <cell r="N1204">
            <v>3044</v>
          </cell>
        </row>
        <row r="1205">
          <cell r="B1205" t="str">
            <v>ROJ 208 1301/3</v>
          </cell>
          <cell r="C1205" t="str">
            <v>PRT</v>
          </cell>
          <cell r="D1205">
            <v>2800</v>
          </cell>
          <cell r="E1205">
            <v>0.8327472527472527</v>
          </cell>
          <cell r="H1205">
            <v>2800</v>
          </cell>
          <cell r="I1205">
            <v>2800</v>
          </cell>
          <cell r="J1205">
            <v>2800</v>
          </cell>
          <cell r="K1205">
            <v>2795.6</v>
          </cell>
          <cell r="L1205">
            <v>0</v>
          </cell>
          <cell r="M1205">
            <v>20967</v>
          </cell>
          <cell r="N1205">
            <v>3044</v>
          </cell>
        </row>
        <row r="1206">
          <cell r="B1206" t="str">
            <v>ROJ 208 1301/2</v>
          </cell>
          <cell r="C1206" t="str">
            <v>PRT</v>
          </cell>
          <cell r="D1206">
            <v>3360</v>
          </cell>
          <cell r="E1206">
            <v>0.86062271062271067</v>
          </cell>
          <cell r="H1206">
            <v>3360</v>
          </cell>
          <cell r="I1206">
            <v>3360</v>
          </cell>
          <cell r="J1206">
            <v>3360</v>
          </cell>
          <cell r="K1206">
            <v>3352.4</v>
          </cell>
          <cell r="L1206">
            <v>0</v>
          </cell>
          <cell r="M1206">
            <v>25143</v>
          </cell>
          <cell r="N1206">
            <v>3044</v>
          </cell>
        </row>
        <row r="1207">
          <cell r="B1207" t="str">
            <v>ROJ 208 1301/1</v>
          </cell>
          <cell r="C1207" t="str">
            <v>PRT</v>
          </cell>
          <cell r="D1207">
            <v>4470</v>
          </cell>
          <cell r="E1207">
            <v>0.895233178454655</v>
          </cell>
          <cell r="H1207">
            <v>4470</v>
          </cell>
          <cell r="I1207">
            <v>4470</v>
          </cell>
          <cell r="J1207">
            <v>4470</v>
          </cell>
          <cell r="K1207">
            <v>4466</v>
          </cell>
          <cell r="L1207">
            <v>0</v>
          </cell>
          <cell r="M1207">
            <v>33495</v>
          </cell>
          <cell r="N1207">
            <v>3044</v>
          </cell>
        </row>
        <row r="1208">
          <cell r="B1208" t="str">
            <v>ROJ 208 1304/3</v>
          </cell>
          <cell r="C1208" t="str">
            <v>PRT</v>
          </cell>
          <cell r="D1208">
            <v>5920</v>
          </cell>
          <cell r="E1208">
            <v>0.85966735966735963</v>
          </cell>
          <cell r="H1208">
            <v>5920</v>
          </cell>
          <cell r="I1208">
            <v>5920</v>
          </cell>
          <cell r="J1208">
            <v>5920</v>
          </cell>
          <cell r="K1208">
            <v>5916</v>
          </cell>
          <cell r="L1208">
            <v>0</v>
          </cell>
          <cell r="M1208">
            <v>44370</v>
          </cell>
          <cell r="N1208">
            <v>5400</v>
          </cell>
        </row>
        <row r="1209">
          <cell r="B1209" t="str">
            <v>ROJ 208 1304/2</v>
          </cell>
          <cell r="C1209" t="str">
            <v>PRT</v>
          </cell>
          <cell r="D1209">
            <v>6850</v>
          </cell>
          <cell r="E1209">
            <v>0.87871982032565976</v>
          </cell>
          <cell r="H1209">
            <v>6850</v>
          </cell>
          <cell r="I1209">
            <v>6850</v>
          </cell>
          <cell r="J1209">
            <v>6850</v>
          </cell>
          <cell r="K1209">
            <v>6844</v>
          </cell>
          <cell r="L1209">
            <v>0</v>
          </cell>
          <cell r="M1209">
            <v>51330</v>
          </cell>
          <cell r="N1209">
            <v>5400</v>
          </cell>
        </row>
        <row r="1210">
          <cell r="B1210" t="str">
            <v>ROJ 208 1304/1</v>
          </cell>
          <cell r="C1210" t="str">
            <v>PRT</v>
          </cell>
          <cell r="D1210">
            <v>10440</v>
          </cell>
          <cell r="E1210">
            <v>0.92042440318302388</v>
          </cell>
          <cell r="H1210">
            <v>10440</v>
          </cell>
          <cell r="I1210">
            <v>10440</v>
          </cell>
          <cell r="J1210">
            <v>10440</v>
          </cell>
          <cell r="K1210">
            <v>10440</v>
          </cell>
          <cell r="L1210">
            <v>0</v>
          </cell>
          <cell r="M1210">
            <v>78300</v>
          </cell>
          <cell r="N1210">
            <v>5400</v>
          </cell>
        </row>
        <row r="1212">
          <cell r="B1212" t="str">
            <v>HRY 901 11/4</v>
          </cell>
          <cell r="C1212" t="str">
            <v>PRT</v>
          </cell>
          <cell r="D1212">
            <v>2090</v>
          </cell>
          <cell r="E1212">
            <v>0.5730585204269415</v>
          </cell>
          <cell r="H1212">
            <v>2090</v>
          </cell>
          <cell r="I1212">
            <v>2090</v>
          </cell>
          <cell r="J1212">
            <v>2090</v>
          </cell>
          <cell r="K1212">
            <v>2088</v>
          </cell>
          <cell r="L1212">
            <v>0</v>
          </cell>
          <cell r="M1212">
            <v>15660</v>
          </cell>
          <cell r="N1212">
            <v>5800</v>
          </cell>
        </row>
        <row r="1213">
          <cell r="B1213" t="str">
            <v>HRY 901 11/3</v>
          </cell>
          <cell r="C1213" t="str">
            <v>PRT</v>
          </cell>
          <cell r="D1213">
            <v>3410</v>
          </cell>
          <cell r="E1213">
            <v>0.73832618993909316</v>
          </cell>
          <cell r="H1213">
            <v>3410</v>
          </cell>
          <cell r="I1213">
            <v>3410</v>
          </cell>
          <cell r="J1213">
            <v>3410</v>
          </cell>
          <cell r="K1213">
            <v>3403.3333333333335</v>
          </cell>
          <cell r="L1213">
            <v>0</v>
          </cell>
          <cell r="M1213">
            <v>25525</v>
          </cell>
          <cell r="N1213">
            <v>5800</v>
          </cell>
        </row>
        <row r="1214">
          <cell r="B1214" t="str">
            <v>HRY 901 11/2</v>
          </cell>
          <cell r="C1214" t="str">
            <v>PRT</v>
          </cell>
          <cell r="D1214">
            <v>5460</v>
          </cell>
          <cell r="E1214">
            <v>0.83657368272752886</v>
          </cell>
          <cell r="H1214">
            <v>5460</v>
          </cell>
          <cell r="I1214">
            <v>5460</v>
          </cell>
          <cell r="J1214">
            <v>5460</v>
          </cell>
          <cell r="K1214">
            <v>5452</v>
          </cell>
          <cell r="L1214">
            <v>0</v>
          </cell>
          <cell r="M1214">
            <v>40890</v>
          </cell>
          <cell r="N1214">
            <v>5800</v>
          </cell>
        </row>
        <row r="1215">
          <cell r="B1215" t="str">
            <v>HRY 901 11/1</v>
          </cell>
          <cell r="C1215" t="str">
            <v>PRT</v>
          </cell>
          <cell r="D1215">
            <v>7650</v>
          </cell>
          <cell r="E1215">
            <v>0.88335847159376568</v>
          </cell>
          <cell r="H1215">
            <v>7650</v>
          </cell>
          <cell r="I1215">
            <v>7650</v>
          </cell>
          <cell r="J1215">
            <v>7650</v>
          </cell>
          <cell r="K1215">
            <v>7644.4</v>
          </cell>
          <cell r="L1215">
            <v>0</v>
          </cell>
          <cell r="M1215">
            <v>57333</v>
          </cell>
          <cell r="N1215">
            <v>5800</v>
          </cell>
        </row>
        <row r="1216">
          <cell r="B1216" t="str">
            <v>ROJR 208 001/1</v>
          </cell>
          <cell r="C1216" t="str">
            <v>PRA</v>
          </cell>
          <cell r="D1216">
            <v>1920</v>
          </cell>
          <cell r="E1216">
            <v>0.72223144230769221</v>
          </cell>
          <cell r="H1216">
            <v>1920</v>
          </cell>
          <cell r="I1216">
            <v>1920</v>
          </cell>
          <cell r="J1216">
            <v>1920</v>
          </cell>
          <cell r="K1216">
            <v>1911.3333333333333</v>
          </cell>
          <cell r="L1216">
            <v>0</v>
          </cell>
          <cell r="M1216">
            <v>14335</v>
          </cell>
          <cell r="N1216">
            <v>3466.5516000000002</v>
          </cell>
        </row>
        <row r="1217">
          <cell r="B1217" t="str">
            <v>ROJR 211 002/1</v>
          </cell>
          <cell r="C1217" t="str">
            <v>PRT</v>
          </cell>
          <cell r="D1217">
            <v>870</v>
          </cell>
          <cell r="E1217">
            <v>0.56074270557029182</v>
          </cell>
          <cell r="H1217">
            <v>870</v>
          </cell>
          <cell r="I1217">
            <v>870</v>
          </cell>
          <cell r="J1217">
            <v>870</v>
          </cell>
          <cell r="K1217">
            <v>870</v>
          </cell>
          <cell r="L1217">
            <v>0</v>
          </cell>
          <cell r="M1217">
            <v>6525</v>
          </cell>
          <cell r="N1217">
            <v>2484</v>
          </cell>
        </row>
        <row r="1219">
          <cell r="B1219" t="str">
            <v>ROJR 211 001/1</v>
          </cell>
          <cell r="C1219" t="str">
            <v>PRA</v>
          </cell>
          <cell r="D1219">
            <v>530</v>
          </cell>
          <cell r="E1219">
            <v>0.74417010159651675</v>
          </cell>
          <cell r="H1219">
            <v>530</v>
          </cell>
          <cell r="I1219">
            <v>530</v>
          </cell>
          <cell r="J1219">
            <v>530</v>
          </cell>
          <cell r="K1219">
            <v>522</v>
          </cell>
          <cell r="L1219">
            <v>0</v>
          </cell>
          <cell r="M1219">
            <v>3915</v>
          </cell>
          <cell r="N1219">
            <v>881.33400000000006</v>
          </cell>
        </row>
        <row r="1220">
          <cell r="B1220" t="str">
            <v>ROJR 219 010/1</v>
          </cell>
          <cell r="C1220" t="str">
            <v>PRA</v>
          </cell>
          <cell r="D1220">
            <v>360</v>
          </cell>
          <cell r="E1220">
            <v>0.63354307692307699</v>
          </cell>
          <cell r="F1220" t="str">
            <v xml:space="preserve"> </v>
          </cell>
          <cell r="G1220" t="str">
            <v xml:space="preserve"> </v>
          </cell>
          <cell r="H1220">
            <v>360</v>
          </cell>
          <cell r="I1220">
            <v>360</v>
          </cell>
          <cell r="J1220">
            <v>360</v>
          </cell>
          <cell r="K1220">
            <v>358.66666666666669</v>
          </cell>
          <cell r="L1220">
            <v>0</v>
          </cell>
          <cell r="M1220">
            <v>2690</v>
          </cell>
          <cell r="N1220">
            <v>857.50920000000008</v>
          </cell>
        </row>
        <row r="1221">
          <cell r="B1221" t="str">
            <v>ROJR 219 011/1</v>
          </cell>
          <cell r="C1221" t="str">
            <v>PRA</v>
          </cell>
          <cell r="D1221">
            <v>290</v>
          </cell>
          <cell r="E1221">
            <v>0.71156265251989381</v>
          </cell>
          <cell r="F1221" t="str">
            <v xml:space="preserve"> </v>
          </cell>
          <cell r="G1221" t="str">
            <v xml:space="preserve"> </v>
          </cell>
          <cell r="H1221">
            <v>290</v>
          </cell>
          <cell r="I1221">
            <v>290</v>
          </cell>
          <cell r="J1221">
            <v>290</v>
          </cell>
          <cell r="K1221">
            <v>290</v>
          </cell>
          <cell r="L1221">
            <v>0</v>
          </cell>
          <cell r="M1221">
            <v>2175</v>
          </cell>
          <cell r="N1221">
            <v>543.70440000000008</v>
          </cell>
        </row>
        <row r="1222">
          <cell r="B1222" t="str">
            <v>SXK 111 582/1</v>
          </cell>
          <cell r="C1222" t="str">
            <v>PRA</v>
          </cell>
          <cell r="D1222">
            <v>180</v>
          </cell>
          <cell r="E1222">
            <v>0.67106153846153838</v>
          </cell>
          <cell r="F1222" t="str">
            <v xml:space="preserve"> </v>
          </cell>
          <cell r="H1222">
            <v>180</v>
          </cell>
          <cell r="I1222">
            <v>180</v>
          </cell>
          <cell r="J1222">
            <v>180</v>
          </cell>
          <cell r="K1222">
            <v>172.89439999999999</v>
          </cell>
          <cell r="L1222">
            <v>0</v>
          </cell>
          <cell r="M1222">
            <v>1296.7079999999999</v>
          </cell>
          <cell r="N1222">
            <v>384.85800000000006</v>
          </cell>
        </row>
        <row r="1223">
          <cell r="B1223" t="str">
            <v>SXK 111 0278/1</v>
          </cell>
          <cell r="C1223" t="str">
            <v>PRA</v>
          </cell>
          <cell r="D1223">
            <v>260</v>
          </cell>
          <cell r="E1223">
            <v>0.73354035502958581</v>
          </cell>
          <cell r="H1223">
            <v>260</v>
          </cell>
          <cell r="I1223">
            <v>260</v>
          </cell>
          <cell r="J1223">
            <v>260</v>
          </cell>
          <cell r="K1223">
            <v>252.4</v>
          </cell>
          <cell r="L1223">
            <v>0</v>
          </cell>
          <cell r="M1223">
            <v>1893</v>
          </cell>
          <cell r="N1223">
            <v>450.3168</v>
          </cell>
        </row>
        <row r="1228">
          <cell r="B1228" t="str">
            <v>Product number</v>
          </cell>
          <cell r="D1228" t="str">
            <v>Price USD</v>
          </cell>
        </row>
        <row r="1230">
          <cell r="B1230" t="str">
            <v>UKL 401 05/CD</v>
          </cell>
          <cell r="C1230" t="str">
            <v>PRA</v>
          </cell>
          <cell r="D1230">
            <v>6010</v>
          </cell>
          <cell r="E1230">
            <v>0.80657646486624857</v>
          </cell>
          <cell r="H1230">
            <v>6010</v>
          </cell>
          <cell r="I1230">
            <v>6010</v>
          </cell>
          <cell r="J1230">
            <v>6010</v>
          </cell>
          <cell r="K1230">
            <v>6008.8</v>
          </cell>
          <cell r="L1230">
            <v>0</v>
          </cell>
          <cell r="M1230">
            <v>45066</v>
          </cell>
          <cell r="N1230">
            <v>7556.090400000001</v>
          </cell>
        </row>
        <row r="1231">
          <cell r="B1231" t="str">
            <v>UKL 401 05/CDHP</v>
          </cell>
          <cell r="C1231" t="str">
            <v>PRA</v>
          </cell>
          <cell r="D1231">
            <v>6730</v>
          </cell>
          <cell r="E1231">
            <v>0.8207466636186993</v>
          </cell>
          <cell r="H1231">
            <v>6730</v>
          </cell>
          <cell r="I1231">
            <v>6730</v>
          </cell>
          <cell r="J1231">
            <v>6730</v>
          </cell>
          <cell r="K1231">
            <v>6728</v>
          </cell>
          <cell r="L1231">
            <v>0</v>
          </cell>
          <cell r="M1231">
            <v>50460</v>
          </cell>
          <cell r="N1231">
            <v>7841.4372000000003</v>
          </cell>
        </row>
        <row r="1232">
          <cell r="B1232" t="str">
            <v>UKL 401 46/CD</v>
          </cell>
          <cell r="C1232" t="str">
            <v>PRA</v>
          </cell>
          <cell r="D1232">
            <v>8740</v>
          </cell>
          <cell r="E1232">
            <v>0.73553706741770808</v>
          </cell>
          <cell r="H1232">
            <v>8740</v>
          </cell>
          <cell r="I1232">
            <v>8740</v>
          </cell>
          <cell r="J1232">
            <v>8740</v>
          </cell>
          <cell r="K1232">
            <v>8734.7999999999993</v>
          </cell>
          <cell r="L1232">
            <v>0</v>
          </cell>
          <cell r="M1232">
            <v>65511</v>
          </cell>
          <cell r="N1232">
            <v>15024.139200000001</v>
          </cell>
        </row>
        <row r="1233">
          <cell r="B1233" t="str">
            <v>UKL 401 48/CD</v>
          </cell>
          <cell r="C1233" t="str">
            <v>PRT</v>
          </cell>
          <cell r="D1233">
            <v>7820</v>
          </cell>
          <cell r="E1233">
            <v>0.67485736769624238</v>
          </cell>
          <cell r="H1233">
            <v>7820</v>
          </cell>
          <cell r="I1233">
            <v>7820</v>
          </cell>
          <cell r="J1233">
            <v>7820</v>
          </cell>
          <cell r="K1233">
            <v>7811.333333333333</v>
          </cell>
          <cell r="L1233">
            <v>0</v>
          </cell>
          <cell r="M1233">
            <v>58585</v>
          </cell>
          <cell r="N1233">
            <v>16527</v>
          </cell>
        </row>
        <row r="1235">
          <cell r="B1235" t="str">
            <v>UKL 401 18/CD</v>
          </cell>
          <cell r="C1235" t="str">
            <v>PRA</v>
          </cell>
          <cell r="D1235">
            <v>6010</v>
          </cell>
          <cell r="E1235">
            <v>0.78612710098553684</v>
          </cell>
          <cell r="H1235">
            <v>6010</v>
          </cell>
          <cell r="I1235">
            <v>6010</v>
          </cell>
          <cell r="J1235">
            <v>6010</v>
          </cell>
          <cell r="K1235">
            <v>6008.8</v>
          </cell>
          <cell r="L1235">
            <v>0</v>
          </cell>
          <cell r="M1235">
            <v>45066</v>
          </cell>
          <cell r="N1235">
            <v>8354.9448000000011</v>
          </cell>
        </row>
        <row r="1236">
          <cell r="B1236" t="str">
            <v>UKL 401 18/CDHP</v>
          </cell>
          <cell r="C1236" t="str">
            <v>PRA</v>
          </cell>
          <cell r="D1236">
            <v>6730</v>
          </cell>
          <cell r="E1236">
            <v>0.80248480054863414</v>
          </cell>
          <cell r="H1236">
            <v>6730</v>
          </cell>
          <cell r="I1236">
            <v>6730</v>
          </cell>
          <cell r="J1236">
            <v>6730</v>
          </cell>
          <cell r="K1236">
            <v>6728</v>
          </cell>
          <cell r="L1236">
            <v>0</v>
          </cell>
          <cell r="M1236">
            <v>50460</v>
          </cell>
          <cell r="N1236">
            <v>8640.3024000000005</v>
          </cell>
        </row>
        <row r="1237">
          <cell r="B1237" t="str">
            <v>UKL 401 47/CD</v>
          </cell>
          <cell r="C1237" t="str">
            <v>PRT</v>
          </cell>
          <cell r="D1237">
            <v>8740</v>
          </cell>
          <cell r="E1237">
            <v>0.71137480021123034</v>
          </cell>
          <cell r="H1237">
            <v>8740</v>
          </cell>
          <cell r="I1237">
            <v>8740</v>
          </cell>
          <cell r="J1237">
            <v>8740</v>
          </cell>
          <cell r="K1237">
            <v>8734.7999999999993</v>
          </cell>
          <cell r="L1237">
            <v>0</v>
          </cell>
          <cell r="M1237">
            <v>65511</v>
          </cell>
          <cell r="N1237">
            <v>16396.797600000002</v>
          </cell>
        </row>
        <row r="1238">
          <cell r="B1238" t="str">
            <v>UKL 401 57/CD</v>
          </cell>
          <cell r="C1238" t="str">
            <v>PRT</v>
          </cell>
          <cell r="D1238">
            <v>7820</v>
          </cell>
          <cell r="E1238">
            <v>0.67485736769624238</v>
          </cell>
          <cell r="H1238">
            <v>7820</v>
          </cell>
          <cell r="I1238">
            <v>7820</v>
          </cell>
          <cell r="J1238">
            <v>7820</v>
          </cell>
          <cell r="K1238">
            <v>7811.333333333333</v>
          </cell>
          <cell r="L1238">
            <v>0</v>
          </cell>
          <cell r="M1238">
            <v>58585</v>
          </cell>
          <cell r="N1238">
            <v>16527</v>
          </cell>
        </row>
        <row r="1240">
          <cell r="B1240" t="str">
            <v>UKL 401 14/CD</v>
          </cell>
          <cell r="C1240" t="str">
            <v>PRA</v>
          </cell>
          <cell r="D1240">
            <v>5650</v>
          </cell>
          <cell r="E1240">
            <v>0.80839373723621522</v>
          </cell>
          <cell r="H1240">
            <v>5650</v>
          </cell>
          <cell r="I1240">
            <v>5650</v>
          </cell>
          <cell r="J1240">
            <v>5650</v>
          </cell>
          <cell r="K1240">
            <v>5649.2</v>
          </cell>
          <cell r="L1240">
            <v>0</v>
          </cell>
          <cell r="M1240">
            <v>42369</v>
          </cell>
          <cell r="N1240">
            <v>7036.74</v>
          </cell>
        </row>
        <row r="1241">
          <cell r="B1241" t="str">
            <v>UKL 401 14/CDHP</v>
          </cell>
          <cell r="C1241" t="str">
            <v>PRA</v>
          </cell>
          <cell r="D1241">
            <v>6370</v>
          </cell>
          <cell r="E1241">
            <v>0.83005096002898204</v>
          </cell>
          <cell r="H1241">
            <v>6370</v>
          </cell>
          <cell r="I1241">
            <v>6370</v>
          </cell>
          <cell r="J1241">
            <v>6370</v>
          </cell>
          <cell r="K1241">
            <v>6368.4</v>
          </cell>
          <cell r="L1241">
            <v>0</v>
          </cell>
          <cell r="M1241">
            <v>47763</v>
          </cell>
          <cell r="N1241">
            <v>7036.74</v>
          </cell>
        </row>
        <row r="1242">
          <cell r="B1242" t="str">
            <v>UKL 401 58/CD</v>
          </cell>
          <cell r="C1242" t="str">
            <v>PRT</v>
          </cell>
          <cell r="D1242">
            <v>7350</v>
          </cell>
          <cell r="E1242">
            <v>0.73255886970172679</v>
          </cell>
          <cell r="H1242">
            <v>7350</v>
          </cell>
          <cell r="I1242">
            <v>7350</v>
          </cell>
          <cell r="J1242">
            <v>7350</v>
          </cell>
          <cell r="K1242">
            <v>7342.666666666667</v>
          </cell>
          <cell r="L1242">
            <v>0</v>
          </cell>
          <cell r="M1242">
            <v>55070</v>
          </cell>
          <cell r="N1242">
            <v>12777</v>
          </cell>
        </row>
        <row r="1244">
          <cell r="B1244" t="str">
            <v>UKL 401 02/CD</v>
          </cell>
          <cell r="C1244" t="str">
            <v>PRA</v>
          </cell>
          <cell r="D1244">
            <v>5650</v>
          </cell>
          <cell r="E1244">
            <v>0.71931926480599051</v>
          </cell>
          <cell r="H1244">
            <v>5650</v>
          </cell>
          <cell r="I1244">
            <v>5650</v>
          </cell>
          <cell r="J1244">
            <v>5650</v>
          </cell>
          <cell r="K1244">
            <v>5649.2</v>
          </cell>
          <cell r="L1244">
            <v>0</v>
          </cell>
          <cell r="M1244">
            <v>42369</v>
          </cell>
          <cell r="N1244">
            <v>10308</v>
          </cell>
        </row>
        <row r="1245">
          <cell r="B1245" t="str">
            <v>UKL 401 06/CD</v>
          </cell>
          <cell r="C1245" t="str">
            <v>PRA</v>
          </cell>
          <cell r="D1245">
            <v>6370</v>
          </cell>
          <cell r="E1245">
            <v>0.75852081632653068</v>
          </cell>
          <cell r="H1245">
            <v>6370</v>
          </cell>
          <cell r="I1245">
            <v>6370</v>
          </cell>
          <cell r="J1245">
            <v>6370</v>
          </cell>
          <cell r="K1245">
            <v>6368.4</v>
          </cell>
          <cell r="L1245">
            <v>0</v>
          </cell>
          <cell r="M1245">
            <v>47763</v>
          </cell>
          <cell r="N1245">
            <v>9998.4456000000009</v>
          </cell>
        </row>
        <row r="1246">
          <cell r="B1246" t="str">
            <v>UKL 401 45/CD</v>
          </cell>
          <cell r="C1246" t="str">
            <v>PRA</v>
          </cell>
          <cell r="D1246">
            <v>8380</v>
          </cell>
          <cell r="E1246">
            <v>0.83081910042225071</v>
          </cell>
          <cell r="H1246">
            <v>8380</v>
          </cell>
          <cell r="I1246">
            <v>8380</v>
          </cell>
          <cell r="J1246">
            <v>8380</v>
          </cell>
          <cell r="K1246">
            <v>8375.2000000000007</v>
          </cell>
          <cell r="L1246">
            <v>0</v>
          </cell>
          <cell r="M1246">
            <v>62814</v>
          </cell>
          <cell r="N1246">
            <v>9215.2836000000007</v>
          </cell>
        </row>
        <row r="1247">
          <cell r="B1247" t="str">
            <v>UKL 401 10/CD</v>
          </cell>
          <cell r="C1247" t="str">
            <v>PRA</v>
          </cell>
          <cell r="D1247">
            <v>6900</v>
          </cell>
          <cell r="E1247">
            <v>0.79453102341137116</v>
          </cell>
          <cell r="H1247">
            <v>6900</v>
          </cell>
          <cell r="I1247">
            <v>6900</v>
          </cell>
          <cell r="J1247">
            <v>6900</v>
          </cell>
          <cell r="K1247">
            <v>6890.4</v>
          </cell>
          <cell r="L1247">
            <v>0</v>
          </cell>
          <cell r="M1247">
            <v>51678</v>
          </cell>
          <cell r="N1247">
            <v>9215.2836000000007</v>
          </cell>
        </row>
        <row r="1248">
          <cell r="B1248" t="str">
            <v>UKL 401 58/CD</v>
          </cell>
          <cell r="C1248" t="str">
            <v>PRT</v>
          </cell>
          <cell r="D1248">
            <v>7350</v>
          </cell>
          <cell r="E1248">
            <v>0.73255886970172679</v>
          </cell>
          <cell r="H1248">
            <v>7350</v>
          </cell>
          <cell r="I1248">
            <v>7350</v>
          </cell>
          <cell r="J1248">
            <v>7350</v>
          </cell>
          <cell r="K1248">
            <v>7342.666666666667</v>
          </cell>
          <cell r="L1248">
            <v>0</v>
          </cell>
          <cell r="M1248">
            <v>55070</v>
          </cell>
          <cell r="N1248">
            <v>12777</v>
          </cell>
        </row>
        <row r="1250">
          <cell r="B1250" t="str">
            <v>UKL 401 09/CD</v>
          </cell>
          <cell r="C1250" t="str">
            <v>PRA</v>
          </cell>
          <cell r="D1250">
            <v>5650</v>
          </cell>
          <cell r="E1250">
            <v>0.72996206398910812</v>
          </cell>
          <cell r="H1250">
            <v>5650</v>
          </cell>
          <cell r="I1250">
            <v>5650</v>
          </cell>
          <cell r="J1250">
            <v>5650</v>
          </cell>
          <cell r="K1250">
            <v>5649.2</v>
          </cell>
          <cell r="L1250">
            <v>0</v>
          </cell>
          <cell r="M1250">
            <v>42369</v>
          </cell>
          <cell r="N1250">
            <v>9917.1432000000023</v>
          </cell>
        </row>
        <row r="1251">
          <cell r="B1251" t="str">
            <v>UKL 401 09/CDHP</v>
          </cell>
          <cell r="C1251" t="str">
            <v>PRA</v>
          </cell>
          <cell r="D1251">
            <v>6370</v>
          </cell>
          <cell r="E1251">
            <v>0.74001852916314448</v>
          </cell>
          <cell r="H1251">
            <v>6370</v>
          </cell>
          <cell r="I1251">
            <v>6370</v>
          </cell>
          <cell r="J1251">
            <v>6370</v>
          </cell>
          <cell r="K1251">
            <v>6368.4</v>
          </cell>
          <cell r="L1251">
            <v>0</v>
          </cell>
          <cell r="M1251">
            <v>47763</v>
          </cell>
          <cell r="N1251">
            <v>10764.532800000001</v>
          </cell>
        </row>
        <row r="1252">
          <cell r="B1252" t="str">
            <v>UKL 601 101/CD</v>
          </cell>
          <cell r="C1252" t="str">
            <v>PRA</v>
          </cell>
          <cell r="D1252">
            <v>8380</v>
          </cell>
          <cell r="E1252">
            <v>0.6855126051037268</v>
          </cell>
          <cell r="H1252">
            <v>8380</v>
          </cell>
          <cell r="I1252">
            <v>8380</v>
          </cell>
          <cell r="J1252">
            <v>8380</v>
          </cell>
          <cell r="K1252">
            <v>8375.2000000000007</v>
          </cell>
          <cell r="L1252">
            <v>0</v>
          </cell>
          <cell r="M1252">
            <v>62814</v>
          </cell>
          <cell r="N1252">
            <v>17130.128400000001</v>
          </cell>
        </row>
        <row r="1253">
          <cell r="B1253" t="str">
            <v>UKL 401 55/CD</v>
          </cell>
          <cell r="C1253" t="str">
            <v>PRT</v>
          </cell>
          <cell r="D1253">
            <v>7350</v>
          </cell>
          <cell r="E1253">
            <v>0.64144158241758242</v>
          </cell>
          <cell r="H1253">
            <v>7350</v>
          </cell>
          <cell r="I1253">
            <v>7350</v>
          </cell>
          <cell r="J1253">
            <v>7350</v>
          </cell>
          <cell r="K1253">
            <v>7342.666666666667</v>
          </cell>
          <cell r="L1253">
            <v>0</v>
          </cell>
          <cell r="M1253">
            <v>55070</v>
          </cell>
          <cell r="N1253">
            <v>17130.128400000001</v>
          </cell>
        </row>
        <row r="1255">
          <cell r="B1255" t="str">
            <v>UKL 401 11/CD</v>
          </cell>
          <cell r="C1255" t="str">
            <v>PRA</v>
          </cell>
          <cell r="D1255">
            <v>5320</v>
          </cell>
          <cell r="E1255">
            <v>0.80239466743782528</v>
          </cell>
          <cell r="H1255">
            <v>5320</v>
          </cell>
          <cell r="I1255">
            <v>5320</v>
          </cell>
          <cell r="J1255">
            <v>5320</v>
          </cell>
          <cell r="K1255">
            <v>5312.8</v>
          </cell>
          <cell r="L1255">
            <v>0</v>
          </cell>
          <cell r="M1255">
            <v>39846</v>
          </cell>
          <cell r="N1255">
            <v>6833.1923999999999</v>
          </cell>
        </row>
        <row r="1256">
          <cell r="B1256" t="str">
            <v>UKL 401 11/CDHP</v>
          </cell>
          <cell r="C1256" t="str">
            <v>PRA</v>
          </cell>
          <cell r="D1256">
            <v>6040</v>
          </cell>
          <cell r="E1256">
            <v>0.82595026999490573</v>
          </cell>
          <cell r="H1256">
            <v>6040</v>
          </cell>
          <cell r="I1256">
            <v>6040</v>
          </cell>
          <cell r="J1256">
            <v>6040</v>
          </cell>
          <cell r="K1256">
            <v>6032</v>
          </cell>
          <cell r="L1256">
            <v>0</v>
          </cell>
          <cell r="M1256">
            <v>45240</v>
          </cell>
          <cell r="N1256">
            <v>6833.1923999999999</v>
          </cell>
        </row>
        <row r="1257">
          <cell r="B1257" t="str">
            <v>UKL 601 102/CD</v>
          </cell>
          <cell r="C1257" t="str">
            <v>PRA</v>
          </cell>
          <cell r="D1257">
            <v>8040</v>
          </cell>
          <cell r="E1257">
            <v>0.67812424799081505</v>
          </cell>
          <cell r="H1257">
            <v>8040</v>
          </cell>
          <cell r="I1257">
            <v>8040</v>
          </cell>
          <cell r="J1257">
            <v>8040</v>
          </cell>
          <cell r="K1257">
            <v>8038.8</v>
          </cell>
          <cell r="L1257">
            <v>0</v>
          </cell>
          <cell r="M1257">
            <v>60291</v>
          </cell>
          <cell r="N1257">
            <v>16821.2268</v>
          </cell>
        </row>
        <row r="1258">
          <cell r="B1258" t="str">
            <v>UKL 601 100/CD</v>
          </cell>
          <cell r="C1258" t="str">
            <v>PRA</v>
          </cell>
          <cell r="D1258">
            <v>6560</v>
          </cell>
          <cell r="E1258">
            <v>0.60550593808630393</v>
          </cell>
          <cell r="H1258">
            <v>6560</v>
          </cell>
          <cell r="I1258">
            <v>6560</v>
          </cell>
          <cell r="J1258">
            <v>6560</v>
          </cell>
          <cell r="K1258">
            <v>6554</v>
          </cell>
          <cell r="L1258">
            <v>0</v>
          </cell>
          <cell r="M1258">
            <v>49155</v>
          </cell>
          <cell r="N1258">
            <v>16821.2268</v>
          </cell>
        </row>
        <row r="1259">
          <cell r="B1259" t="str">
            <v>UKL 601 112/CD</v>
          </cell>
          <cell r="C1259" t="str">
            <v>PRT</v>
          </cell>
          <cell r="D1259">
            <v>6910</v>
          </cell>
          <cell r="E1259">
            <v>0.625487547589892</v>
          </cell>
          <cell r="H1259">
            <v>6910</v>
          </cell>
          <cell r="I1259">
            <v>6910</v>
          </cell>
          <cell r="J1259">
            <v>6910</v>
          </cell>
          <cell r="K1259">
            <v>6902</v>
          </cell>
          <cell r="L1259">
            <v>0</v>
          </cell>
          <cell r="M1259">
            <v>51765</v>
          </cell>
          <cell r="N1259">
            <v>16821.2268</v>
          </cell>
        </row>
        <row r="1261">
          <cell r="B1261" t="str">
            <v>UKL 401 03/CD</v>
          </cell>
          <cell r="C1261" t="str">
            <v>PRA</v>
          </cell>
          <cell r="D1261">
            <v>5320</v>
          </cell>
          <cell r="E1261">
            <v>0.69210526315789478</v>
          </cell>
          <cell r="H1261">
            <v>5320</v>
          </cell>
          <cell r="I1261">
            <v>5320</v>
          </cell>
          <cell r="J1261">
            <v>5320</v>
          </cell>
          <cell r="K1261">
            <v>5312.8</v>
          </cell>
          <cell r="L1261">
            <v>0</v>
          </cell>
          <cell r="M1261">
            <v>39846</v>
          </cell>
          <cell r="N1261">
            <v>10647</v>
          </cell>
        </row>
        <row r="1262">
          <cell r="B1262" t="str">
            <v>UKL 401 07/CD</v>
          </cell>
          <cell r="C1262" t="str">
            <v>PRA</v>
          </cell>
          <cell r="D1262">
            <v>6040</v>
          </cell>
          <cell r="E1262">
            <v>0.71715966377992868</v>
          </cell>
          <cell r="H1262">
            <v>6040</v>
          </cell>
          <cell r="I1262">
            <v>6040</v>
          </cell>
          <cell r="J1262">
            <v>6040</v>
          </cell>
          <cell r="K1262">
            <v>6032</v>
          </cell>
          <cell r="L1262">
            <v>0</v>
          </cell>
          <cell r="M1262">
            <v>45240</v>
          </cell>
          <cell r="N1262">
            <v>11104.311600000001</v>
          </cell>
        </row>
        <row r="1263">
          <cell r="B1263" t="str">
            <v>UKL 601 103/CD</v>
          </cell>
          <cell r="C1263" t="str">
            <v>PRT</v>
          </cell>
          <cell r="D1263">
            <v>6910</v>
          </cell>
          <cell r="E1263">
            <v>0.69907603250584438</v>
          </cell>
          <cell r="H1263">
            <v>6910</v>
          </cell>
          <cell r="I1263">
            <v>6910</v>
          </cell>
          <cell r="J1263">
            <v>6910</v>
          </cell>
          <cell r="K1263">
            <v>6902</v>
          </cell>
          <cell r="L1263">
            <v>0</v>
          </cell>
          <cell r="M1263">
            <v>51765</v>
          </cell>
          <cell r="N1263">
            <v>13516</v>
          </cell>
        </row>
        <row r="1265">
          <cell r="B1265" t="str">
            <v>UKL 601 106/CD</v>
          </cell>
          <cell r="C1265" t="str">
            <v>PRT</v>
          </cell>
          <cell r="D1265">
            <v>6560</v>
          </cell>
          <cell r="E1265">
            <v>0.56270435272045016</v>
          </cell>
          <cell r="H1265">
            <v>6560</v>
          </cell>
          <cell r="I1265">
            <v>6560</v>
          </cell>
          <cell r="J1265">
            <v>6560</v>
          </cell>
          <cell r="K1265">
            <v>6554</v>
          </cell>
          <cell r="L1265">
            <v>0</v>
          </cell>
          <cell r="M1265">
            <v>49155</v>
          </cell>
          <cell r="N1265">
            <v>18646.286400000005</v>
          </cell>
        </row>
        <row r="1266">
          <cell r="B1266" t="str">
            <v>UKL 601 113/CD</v>
          </cell>
          <cell r="C1266" t="str">
            <v>PRT</v>
          </cell>
          <cell r="D1266">
            <v>6910</v>
          </cell>
          <cell r="E1266">
            <v>0.5813425359011466</v>
          </cell>
          <cell r="H1266">
            <v>6910</v>
          </cell>
          <cell r="I1266">
            <v>6910</v>
          </cell>
          <cell r="J1266">
            <v>6910</v>
          </cell>
          <cell r="K1266">
            <v>6902</v>
          </cell>
          <cell r="L1266">
            <v>0</v>
          </cell>
          <cell r="M1266">
            <v>51765</v>
          </cell>
          <cell r="N1266">
            <v>18804</v>
          </cell>
        </row>
        <row r="1268">
          <cell r="B1268" t="str">
            <v>UKL 401 59/CD</v>
          </cell>
          <cell r="C1268" t="str">
            <v>PRT</v>
          </cell>
          <cell r="D1268">
            <v>6910</v>
          </cell>
          <cell r="E1268">
            <v>0.69907603250584438</v>
          </cell>
          <cell r="H1268">
            <v>6910</v>
          </cell>
          <cell r="I1268">
            <v>6910</v>
          </cell>
          <cell r="J1268">
            <v>6910</v>
          </cell>
          <cell r="K1268">
            <v>6902</v>
          </cell>
          <cell r="L1268">
            <v>0</v>
          </cell>
          <cell r="M1268">
            <v>51765</v>
          </cell>
          <cell r="N1268">
            <v>13516</v>
          </cell>
        </row>
        <row r="1270">
          <cell r="B1270" t="str">
            <v>UKL 401 13/CD</v>
          </cell>
          <cell r="C1270" t="str">
            <v>PRA</v>
          </cell>
          <cell r="D1270">
            <v>5320</v>
          </cell>
          <cell r="E1270">
            <v>0.79030104106419896</v>
          </cell>
          <cell r="H1270">
            <v>5320</v>
          </cell>
          <cell r="I1270">
            <v>5320</v>
          </cell>
          <cell r="J1270">
            <v>5320</v>
          </cell>
          <cell r="K1270">
            <v>5312.8</v>
          </cell>
          <cell r="L1270">
            <v>0</v>
          </cell>
          <cell r="M1270">
            <v>39846</v>
          </cell>
          <cell r="N1270">
            <v>7251.39</v>
          </cell>
        </row>
        <row r="1271">
          <cell r="B1271" t="str">
            <v>UKL 604 114/CD</v>
          </cell>
          <cell r="C1271" t="str">
            <v>PRT</v>
          </cell>
          <cell r="D1271">
            <v>6910</v>
          </cell>
          <cell r="E1271">
            <v>0.69907603250584438</v>
          </cell>
          <cell r="H1271">
            <v>6910</v>
          </cell>
          <cell r="I1271">
            <v>6910</v>
          </cell>
          <cell r="J1271">
            <v>6910</v>
          </cell>
          <cell r="K1271">
            <v>6902</v>
          </cell>
          <cell r="L1271">
            <v>0</v>
          </cell>
          <cell r="M1271">
            <v>51765</v>
          </cell>
          <cell r="N1271">
            <v>13516</v>
          </cell>
        </row>
        <row r="1276">
          <cell r="B1276" t="str">
            <v>FAF 901 147</v>
          </cell>
          <cell r="D1276">
            <v>213.33333333333334</v>
          </cell>
          <cell r="E1276" t="str">
            <v xml:space="preserve"> </v>
          </cell>
          <cell r="H1276" t="str">
            <v xml:space="preserve"> </v>
          </cell>
          <cell r="I1276" t="str">
            <v xml:space="preserve"> </v>
          </cell>
          <cell r="J1276" t="str">
            <v xml:space="preserve"> </v>
          </cell>
          <cell r="K1276">
            <v>213.33333333333334</v>
          </cell>
          <cell r="L1276" t="str">
            <v xml:space="preserve"> </v>
          </cell>
          <cell r="M1276">
            <v>1600</v>
          </cell>
          <cell r="N1276">
            <v>0</v>
          </cell>
        </row>
        <row r="1279">
          <cell r="B1279" t="str">
            <v>EN/LZT 712 0187</v>
          </cell>
          <cell r="D1279">
            <v>26</v>
          </cell>
          <cell r="E1279" t="str">
            <v xml:space="preserve">   </v>
          </cell>
          <cell r="N1279">
            <v>54.172800000000002</v>
          </cell>
        </row>
        <row r="1280">
          <cell r="B1280" t="str">
            <v>EN/LZT 712 0115</v>
          </cell>
          <cell r="D1280">
            <v>26</v>
          </cell>
          <cell r="E1280" t="str">
            <v xml:space="preserve">   </v>
          </cell>
          <cell r="N1280">
            <v>23.706</v>
          </cell>
        </row>
        <row r="1281">
          <cell r="B1281" t="str">
            <v>EN/LZT 712 0176</v>
          </cell>
          <cell r="D1281">
            <v>26</v>
          </cell>
          <cell r="E1281" t="str">
            <v xml:space="preserve">   </v>
          </cell>
          <cell r="N1281">
            <v>17.658000000000001</v>
          </cell>
        </row>
        <row r="1282">
          <cell r="B1282" t="str">
            <v>EN/LZT 712 0156</v>
          </cell>
          <cell r="D1282">
            <v>26</v>
          </cell>
          <cell r="E1282" t="str">
            <v xml:space="preserve">   </v>
          </cell>
          <cell r="N1282">
            <v>64.335599999999999</v>
          </cell>
        </row>
        <row r="1283">
          <cell r="B1283" t="str">
            <v>EN/LZT 712 0050</v>
          </cell>
          <cell r="D1283">
            <v>26</v>
          </cell>
          <cell r="E1283" t="str">
            <v xml:space="preserve">   </v>
          </cell>
          <cell r="N1283">
            <v>53.049599999999998</v>
          </cell>
        </row>
        <row r="1284">
          <cell r="B1284" t="str">
            <v xml:space="preserve">EN/LZT 712 0122 </v>
          </cell>
          <cell r="D1284">
            <v>26</v>
          </cell>
          <cell r="E1284" t="str">
            <v xml:space="preserve">   </v>
          </cell>
          <cell r="N1284">
            <v>84.650400000000005</v>
          </cell>
        </row>
        <row r="1285">
          <cell r="B1285" t="str">
            <v>EN/LZT 712 0015</v>
          </cell>
          <cell r="D1285">
            <v>26</v>
          </cell>
          <cell r="E1285" t="str">
            <v xml:space="preserve">   </v>
          </cell>
          <cell r="N1285">
            <v>16.9452</v>
          </cell>
        </row>
        <row r="1286">
          <cell r="B1286" t="str">
            <v>EN/LZT 712 0178</v>
          </cell>
          <cell r="D1286">
            <v>26</v>
          </cell>
          <cell r="E1286" t="str">
            <v xml:space="preserve">   </v>
          </cell>
          <cell r="N1286">
            <v>65.458800000000011</v>
          </cell>
        </row>
        <row r="1287">
          <cell r="B1287" t="str">
            <v>EN/LZT 712 0069</v>
          </cell>
          <cell r="D1287">
            <v>26</v>
          </cell>
          <cell r="E1287" t="str">
            <v xml:space="preserve">   </v>
          </cell>
          <cell r="N1287">
            <v>41.763600000000004</v>
          </cell>
        </row>
        <row r="1288">
          <cell r="B1288" t="str">
            <v>EN/LZT 712 0193</v>
          </cell>
          <cell r="D1288">
            <v>26</v>
          </cell>
          <cell r="E1288" t="str">
            <v xml:space="preserve">   </v>
          </cell>
          <cell r="N1288">
            <v>73.364400000000018</v>
          </cell>
        </row>
        <row r="1289">
          <cell r="B1289" t="str">
            <v>EN/LZT 712 0198</v>
          </cell>
          <cell r="D1289">
            <v>26</v>
          </cell>
          <cell r="E1289" t="str">
            <v xml:space="preserve">   </v>
          </cell>
          <cell r="N1289">
            <v>42.886800000000001</v>
          </cell>
        </row>
        <row r="1290">
          <cell r="B1290" t="str">
            <v>EN/LZT 712 0200</v>
          </cell>
          <cell r="D1290">
            <v>26</v>
          </cell>
          <cell r="E1290" t="str">
            <v xml:space="preserve">   </v>
          </cell>
          <cell r="N1290">
            <v>62.078400000000002</v>
          </cell>
        </row>
        <row r="1291">
          <cell r="B1291" t="str">
            <v xml:space="preserve">EN/LZT 712 0199  </v>
          </cell>
          <cell r="D1291">
            <v>26</v>
          </cell>
          <cell r="E1291" t="str">
            <v xml:space="preserve">   </v>
          </cell>
          <cell r="N1291">
            <v>41.5152</v>
          </cell>
        </row>
        <row r="1292">
          <cell r="B1292" t="str">
            <v xml:space="preserve">EN/LZT 712 0177 </v>
          </cell>
          <cell r="D1292">
            <v>26</v>
          </cell>
          <cell r="E1292" t="str">
            <v xml:space="preserve">   </v>
          </cell>
          <cell r="N1292">
            <v>90.493200000000016</v>
          </cell>
        </row>
        <row r="1293">
          <cell r="B1293" t="str">
            <v>EN/LZT 712 0207</v>
          </cell>
          <cell r="D1293">
            <v>26</v>
          </cell>
          <cell r="E1293" t="str">
            <v xml:space="preserve">   </v>
          </cell>
          <cell r="K1293">
            <v>30.666666666666668</v>
          </cell>
          <cell r="L1293">
            <v>0</v>
          </cell>
          <cell r="M1293">
            <v>230</v>
          </cell>
          <cell r="N1293">
            <v>79.00200000000001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 Cover"/>
      <sheetName val="User Guide"/>
      <sheetName val="Total Pricing"/>
      <sheetName val="Inputs"/>
      <sheetName val="Timing"/>
      <sheetName val="CND Tasks"/>
      <sheetName val="Data"/>
      <sheetName val="ARPU-override"/>
      <sheetName val="Baseline"/>
      <sheetName val="Contractual Terms(1)"/>
      <sheetName val="Input"/>
      <sheetName val="SP Input"/>
      <sheetName val="Financial Input"/>
      <sheetName val="erlang table"/>
      <sheetName val="Discount Tables"/>
      <sheetName val="Curr, Site Names, Flex conf"/>
      <sheetName val="OTHER"/>
      <sheetName val="Param BC"/>
      <sheetName val="Sizer 2002 (IN)"/>
      <sheetName val="DIMENSION"/>
      <sheetName val="SWOPT"/>
      <sheetName val="AM-MARGIN"/>
      <sheetName val="Macro2"/>
      <sheetName val="AMC-99"/>
      <sheetName val="Macro3"/>
      <sheetName val="Macro1"/>
      <sheetName val="alle BSC"/>
      <sheetName val="Pricelist 2004c"/>
      <sheetName val="SPRS breakdown pricing"/>
      <sheetName val="Site List"/>
      <sheetName val="COA"/>
      <sheetName val="daftar"/>
      <sheetName val="harga"/>
      <sheetName val="VARCOST"/>
      <sheetName val="Paths 233 &amp; 28 IBC from NTS"/>
      <sheetName val="BS-RTI"/>
      <sheetName val="BSCInput"/>
      <sheetName val="gb link requirement"/>
      <sheetName val=" "/>
      <sheetName val="cnd"/>
      <sheetName val="Factors"/>
      <sheetName val="Sheet1"/>
      <sheetName val="FAULTS"/>
      <sheetName val="tpr-consolidated"/>
      <sheetName val="Project Summary"/>
      <sheetName val="Project Summary TE Only"/>
      <sheetName val="sum-PPN"/>
      <sheetName val="Parameters"/>
      <sheetName val="NMS98"/>
      <sheetName val="BSC_UPGRADES"/>
      <sheetName val="Path List - 300 Macro+28 Inbuil"/>
      <sheetName val="MSC Product Characteristics"/>
      <sheetName val="Exchange Rates"/>
      <sheetName val="Summary"/>
      <sheetName val="List"/>
    </sheetNames>
    <sheetDataSet>
      <sheetData sheetId="0" refreshError="1"/>
      <sheetData sheetId="1" refreshError="1"/>
      <sheetData sheetId="2" refreshError="1"/>
      <sheetData sheetId="3" refreshError="1">
        <row r="5">
          <cell r="E5" t="str">
            <v>Core Network Design for Indosat MSC Swap</v>
          </cell>
        </row>
        <row r="9">
          <cell r="E9" t="str">
            <v>USD</v>
          </cell>
          <cell r="F9" t="str">
            <v>$</v>
          </cell>
        </row>
        <row r="13">
          <cell r="K13" t="str">
            <v>Stage 1</v>
          </cell>
        </row>
        <row r="14">
          <cell r="K14" t="str">
            <v>Stage 2</v>
          </cell>
        </row>
      </sheetData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ntianak Summary (old)"/>
      <sheetName val="PONTIANAK Summary"/>
      <sheetName val="Pontianak"/>
      <sheetName val="Palangkaraya Summary (old)"/>
      <sheetName val="PALANGKARAYA Summary"/>
      <sheetName val="Palangkaraya"/>
      <sheetName val="Samarinda Summary (old)"/>
      <sheetName val="SAMARINDA Summary"/>
      <sheetName val="Samarinda"/>
      <sheetName val="Banjarmasin Summary (old)"/>
      <sheetName val="BANJARMASIN Summary"/>
      <sheetName val="Banjarmasin"/>
      <sheetName val="Balikpapan Summary (old)"/>
      <sheetName val="BALIKPAPAN Summary"/>
      <sheetName val="Balikpapan"/>
      <sheetName val="TOTAL SUMMARY UPG KALIMANTAN 1B"/>
      <sheetName val="Pricelist 2004c"/>
      <sheetName val="Huawei"/>
      <sheetName val="Inputs"/>
      <sheetName val="Data"/>
      <sheetName val="input-cost"/>
      <sheetName val="AA.1.1 BNI"/>
      <sheetName val="COA"/>
      <sheetName val="SPRS breakdown pricing"/>
      <sheetName val="Nomor Id"/>
      <sheetName val="MONITORING input"/>
      <sheetName val="BJR"/>
      <sheetName val="PERINGKAT"/>
    </sheetNames>
    <sheetDataSet>
      <sheetData sheetId="0"/>
      <sheetData sheetId="1"/>
      <sheetData sheetId="2" refreshError="1">
        <row r="7">
          <cell r="AP7" t="str">
            <v>Upgrade to 16x2</v>
          </cell>
        </row>
        <row r="8">
          <cell r="AP8" t="str">
            <v>Upgrade to 16x2</v>
          </cell>
        </row>
        <row r="9">
          <cell r="AP9" t="str">
            <v>Upgrade to 16x2</v>
          </cell>
        </row>
        <row r="10">
          <cell r="AP10" t="str">
            <v>Upgrade to 16x2</v>
          </cell>
        </row>
        <row r="11">
          <cell r="AP11" t="str">
            <v>Upgrade 7EHP-8x2-2.4HP-HS to 7EHP-17x2-3.0HP-HS</v>
          </cell>
        </row>
        <row r="12">
          <cell r="AP12" t="str">
            <v>Upgrade 7EHP-8x2-1.2HP-HS to 7EHP-17x2-1.8HP-HS</v>
          </cell>
        </row>
        <row r="13">
          <cell r="AP13" t="str">
            <v>N/A</v>
          </cell>
        </row>
        <row r="14">
          <cell r="AP14" t="str">
            <v>Upgrade to 16x2</v>
          </cell>
        </row>
        <row r="15">
          <cell r="AP15" t="str">
            <v>Upgrade 7EHP-8x2-2.4HP-SD to 7EHP-17x2-3.0HP-SD (Antenna 3.0m from Indosat)</v>
          </cell>
        </row>
        <row r="16">
          <cell r="AP16" t="str">
            <v>Upgrade to 16x2</v>
          </cell>
        </row>
        <row r="17">
          <cell r="AP17" t="str">
            <v>Upgrade to 16x2</v>
          </cell>
        </row>
        <row r="18">
          <cell r="AP18" t="str">
            <v>Upgrade to 16x2</v>
          </cell>
        </row>
        <row r="19">
          <cell r="AP19" t="str">
            <v>Upgrade to 16x2</v>
          </cell>
        </row>
        <row r="20">
          <cell r="AP20" t="str">
            <v>Upgrade to 16x2</v>
          </cell>
        </row>
        <row r="21">
          <cell r="AP21" t="str">
            <v>Upgrade 7EHP-8x2-2.4HP-HS to 7EHP-17x2-3.0HP-HS</v>
          </cell>
        </row>
        <row r="24">
          <cell r="AP24" t="str">
            <v>N/A</v>
          </cell>
        </row>
        <row r="25">
          <cell r="AP25" t="str">
            <v>N/A</v>
          </cell>
        </row>
        <row r="26">
          <cell r="AP26" t="str">
            <v>N/A</v>
          </cell>
        </row>
        <row r="27">
          <cell r="AP27" t="str">
            <v>N/A</v>
          </cell>
        </row>
        <row r="28">
          <cell r="AP28" t="str">
            <v>N/A</v>
          </cell>
        </row>
      </sheetData>
      <sheetData sheetId="3"/>
      <sheetData sheetId="4"/>
      <sheetData sheetId="5" refreshError="1"/>
      <sheetData sheetId="6"/>
      <sheetData sheetId="7"/>
      <sheetData sheetId="8" refreshError="1">
        <row r="7">
          <cell r="AP7" t="str">
            <v>7EHP-8x2-1.2HP-HS</v>
          </cell>
        </row>
        <row r="8">
          <cell r="AP8" t="str">
            <v>7EHP-8x2-2.4HP-HS</v>
          </cell>
        </row>
        <row r="9">
          <cell r="AP9" t="str">
            <v>7EHP-8x2-1.8HP-HS</v>
          </cell>
        </row>
        <row r="10">
          <cell r="AP10" t="str">
            <v>Upgrade 15EHP-8x2-0.6HP-1+0 to 15EHP-8x2-0.6HP-1+1 HS</v>
          </cell>
        </row>
        <row r="11">
          <cell r="AP11" t="str">
            <v>Upgrade 7EHP-8x2-1.8HP-HS to 7EHP-17x2-2.4HP-HS</v>
          </cell>
        </row>
        <row r="12">
          <cell r="AP12" t="str">
            <v>Upgrade to 16x2</v>
          </cell>
        </row>
        <row r="13">
          <cell r="AP13" t="str">
            <v>Upgrade to 16x2</v>
          </cell>
        </row>
        <row r="14">
          <cell r="AP14" t="str">
            <v>Upgrade 7EHP-8x2-3.0HP-HS to 7EHP-17x2-3.0HP-SD</v>
          </cell>
        </row>
        <row r="15">
          <cell r="AP15" t="str">
            <v>Upgrade to 16x2</v>
          </cell>
        </row>
        <row r="16">
          <cell r="AP16" t="str">
            <v>N/A</v>
          </cell>
        </row>
        <row r="17">
          <cell r="AP17" t="str">
            <v>Upgrade 13EHP-8x2-0.6HP-1+0 to 13EHP-8x2-0.6HP-1+1 HS</v>
          </cell>
        </row>
        <row r="18">
          <cell r="AP18" t="str">
            <v>Upgrade 15EHP-8x2-0.6HP-1+0 to 15EHP-8x2-0.6HP-1+1 HS</v>
          </cell>
        </row>
        <row r="19">
          <cell r="AP19" t="str">
            <v>Upgrade 15EHP-8x2-0.6HP-1+0 to 15EHP-17x2-0.6HP-1+1 HS</v>
          </cell>
        </row>
        <row r="20">
          <cell r="AP20" t="str">
            <v>N/A</v>
          </cell>
        </row>
        <row r="21">
          <cell r="AP21" t="str">
            <v>Upgrade to 16x2</v>
          </cell>
        </row>
        <row r="22">
          <cell r="AP22" t="str">
            <v>N/A</v>
          </cell>
        </row>
        <row r="23">
          <cell r="AP23" t="str">
            <v>Upgrade 15EHP-8x2-0.6HP-1+0 to 15EHP-17x2-0.6HP-1+1 HS</v>
          </cell>
        </row>
        <row r="24">
          <cell r="AP24" t="str">
            <v>Upgrade to 16x2</v>
          </cell>
        </row>
        <row r="25">
          <cell r="AP25" t="str">
            <v>Upgrade to 16x2</v>
          </cell>
        </row>
        <row r="26">
          <cell r="AP26" t="str">
            <v>Upgrade to 16x2</v>
          </cell>
        </row>
        <row r="27">
          <cell r="AP27" t="str">
            <v>Upgrade 15EHP-8x2-0.6HP-1+0 to 15EHP-8x2-0.6HP-1+1 HS</v>
          </cell>
        </row>
        <row r="28">
          <cell r="AP28" t="str">
            <v>15EHP-8x2-0.6HP-HS</v>
          </cell>
        </row>
        <row r="31">
          <cell r="AP31" t="str">
            <v>Upgrade 15EHP-8x2-0.6HP-1+0 to 15EHP-17x2-0.6HP-1+1 HS</v>
          </cell>
        </row>
      </sheetData>
      <sheetData sheetId="9">
        <row r="7">
          <cell r="AP7" t="str">
            <v>N/A</v>
          </cell>
        </row>
      </sheetData>
      <sheetData sheetId="10"/>
      <sheetData sheetId="11" refreshError="1">
        <row r="7">
          <cell r="AP7" t="str">
            <v>N/A</v>
          </cell>
        </row>
        <row r="8">
          <cell r="AP8" t="str">
            <v>N/A</v>
          </cell>
        </row>
        <row r="9">
          <cell r="AP9" t="str">
            <v>N/A</v>
          </cell>
        </row>
        <row r="10">
          <cell r="AP10" t="str">
            <v>N/A</v>
          </cell>
        </row>
        <row r="11">
          <cell r="AP11" t="str">
            <v>7EHP-17x2-2.4HP-SD</v>
          </cell>
        </row>
        <row r="12">
          <cell r="AP12" t="str">
            <v>N/A</v>
          </cell>
        </row>
        <row r="13">
          <cell r="AP13" t="str">
            <v>N/A</v>
          </cell>
        </row>
        <row r="14">
          <cell r="AP14" t="str">
            <v>N/A</v>
          </cell>
        </row>
        <row r="15">
          <cell r="AP15" t="str">
            <v>N/A</v>
          </cell>
        </row>
        <row r="16">
          <cell r="AP16" t="str">
            <v>7EHP-17x2-1.8HP-HS</v>
          </cell>
        </row>
      </sheetData>
      <sheetData sheetId="12"/>
      <sheetData sheetId="13">
        <row r="7">
          <cell r="AP7" t="str">
            <v>N/A</v>
          </cell>
        </row>
      </sheetData>
      <sheetData sheetId="14" refreshError="1">
        <row r="7">
          <cell r="AP7" t="str">
            <v>N/A</v>
          </cell>
        </row>
        <row r="8">
          <cell r="AP8" t="str">
            <v>Upgrade 15EHP-8x2-0.6HP-1+0 to 15EHP-8x2-0.6HP-1+1 HS</v>
          </cell>
        </row>
        <row r="9">
          <cell r="AP9" t="str">
            <v>N/A</v>
          </cell>
        </row>
        <row r="10">
          <cell r="AP10" t="str">
            <v>Upgrade 18EHP-8x2-0.3HP-1+0 to 18EHP-8x2-0.3HP-1+1 HS</v>
          </cell>
        </row>
        <row r="11">
          <cell r="AP11" t="str">
            <v>Upgrade 15EHP-8x2-0.6HP-1+0 to 15EHP-8x2-0.6HP-1+1 HS</v>
          </cell>
        </row>
        <row r="12">
          <cell r="AP12" t="str">
            <v>Upgrade 15EHP-8x2-0.6HP-1+0 to 15EHP-8x2-0.6HP-1+1 HS</v>
          </cell>
        </row>
        <row r="13">
          <cell r="AP13" t="str">
            <v>N/A</v>
          </cell>
        </row>
        <row r="14">
          <cell r="AP14" t="str">
            <v>N/A</v>
          </cell>
        </row>
        <row r="15">
          <cell r="AP15" t="str">
            <v>Upgrade 7EHP-8x2-1.2HP-HS to 7EHP-17x2-1.8HP-HS</v>
          </cell>
        </row>
        <row r="16">
          <cell r="AP16" t="str">
            <v>Upgrade 7EHP-8x2-3.0HP-HS to 7EHP-17x2-3.0HP-SD</v>
          </cell>
        </row>
        <row r="17">
          <cell r="AP17" t="str">
            <v>15EHP-8x2-0.6HP-HS</v>
          </cell>
        </row>
        <row r="18">
          <cell r="AP18" t="str">
            <v>N/A</v>
          </cell>
        </row>
        <row r="19">
          <cell r="AP19" t="str">
            <v>Upgrade 15EHP-8x2-0.6HP-1+0 to 15EHP-8x2-0.6HP-1+1 HS</v>
          </cell>
        </row>
        <row r="20">
          <cell r="AP20" t="str">
            <v>Upgrade 18EHP-8x2-0.3HP-1+0 to 18EHP-8x2-0.3HP-1+1 HS</v>
          </cell>
        </row>
        <row r="21">
          <cell r="AP21" t="str">
            <v>Upgrade 15EHP-8x2-0.6HP-1+0 to 15EHP-8x2-0.6HP-1+1 HS</v>
          </cell>
        </row>
        <row r="22">
          <cell r="AP22" t="str">
            <v>Upgrade 18EHP-8x2-0.3HP-1+0 to 18EHP-8x2-0.3HP-1+1 HS</v>
          </cell>
        </row>
        <row r="23">
          <cell r="AP23" t="str">
            <v>N/A</v>
          </cell>
        </row>
        <row r="24">
          <cell r="AP24" t="str">
            <v>N/A</v>
          </cell>
        </row>
        <row r="28">
          <cell r="AP28" t="str">
            <v>Upgrade 15EHP-8x2-0.6HP-1+0 to 15EHP-8x2-0.6HP-1+1 HS</v>
          </cell>
        </row>
      </sheetData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F and DDF labels"/>
      <sheetName val="General"/>
      <sheetName val="ALARM ALLOCATION TABLE"/>
      <sheetName val="Revisions"/>
      <sheetName val="Configuration"/>
      <sheetName val="TRM, PLANT SPECIFICATION"/>
      <sheetName val="TRM, CONFIGURATION DATA"/>
      <sheetName val="TRM, PRODUCT LIST"/>
      <sheetName val="PLANT SPECIFICATION"/>
      <sheetName val="LIST OF HEADINGS (Inst.)"/>
      <sheetName val="DOCUMENT LIST (Inst.)"/>
      <sheetName val="General information"/>
      <sheetName val="INSTALLATION INSTR."/>
      <sheetName val="CONFIGURATION DATA"/>
      <sheetName val="CHECK List (Inst.)"/>
      <sheetName val="PRODUCT LIST"/>
      <sheetName val="LIST OF HEADINGS (C)"/>
      <sheetName val="DOCUMENT LIST (C)"/>
      <sheetName val="Index- General site docs"/>
      <sheetName val="SITUATION PLAN"/>
      <sheetName val="Index original"/>
      <sheetName val="Front"/>
      <sheetName val="Back"/>
      <sheetName val="macro's"/>
      <sheetName val="Pontianak"/>
      <sheetName val="Samarinda"/>
      <sheetName val="Banjarmasin"/>
      <sheetName val="Balikpapan"/>
      <sheetName val="Data_Umum"/>
      <sheetName val="Inputs"/>
      <sheetName val="Data"/>
      <sheetName val="Invoice"/>
      <sheetName val="Pricelist 2004c"/>
      <sheetName val="SPRS breakdown pricing"/>
      <sheetName val="AA.1.1 BNI"/>
      <sheetName val="kki"/>
      <sheetName val="fin pro centers"/>
      <sheetName val="SUMMARY"/>
      <sheetName val="PRODUCTION REPORTS"/>
    </sheetNames>
    <sheetDataSet>
      <sheetData sheetId="0">
        <row r="2">
          <cell r="F2" t="str">
            <v>IPA 115 5881 Uen</v>
          </cell>
        </row>
      </sheetData>
      <sheetData sheetId="1" refreshError="1">
        <row r="2">
          <cell r="F2" t="str">
            <v>IPA 115 5881 Uen</v>
          </cell>
        </row>
        <row r="3">
          <cell r="B3" t="str">
            <v>1999-07-29</v>
          </cell>
        </row>
        <row r="36">
          <cell r="B36" t="str">
            <v>EID/Z/D Herry Suhanda</v>
          </cell>
        </row>
        <row r="37">
          <cell r="B37" t="str">
            <v>EID/Z/DC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raining List"/>
      <sheetName val="Courses"/>
      <sheetName val="Allowance"/>
      <sheetName val="Trainer"/>
      <sheetName val="Ericsson Allowance"/>
      <sheetName val="Hotel Rates"/>
      <sheetName val="Exchange Rate"/>
      <sheetName val="Hotel"/>
      <sheetName val="Local"/>
      <sheetName val="Overseas"/>
      <sheetName val="ML Training"/>
      <sheetName val="General"/>
      <sheetName val="HPS-data"/>
      <sheetName val="UK Install"/>
      <sheetName val="Pontianak"/>
      <sheetName val="Palangkaraya"/>
      <sheetName val="Samarinda"/>
      <sheetName val="Banjarmasin"/>
      <sheetName val="Balikpapan"/>
      <sheetName val="SPRS breakdown pricing"/>
      <sheetName val="Discount + services"/>
      <sheetName val="Financial Inputs"/>
      <sheetName val="General inputs"/>
      <sheetName val="Winform Interface"/>
      <sheetName val="Scope of Works"/>
      <sheetName val="Ledgen"/>
      <sheetName val="VF configurations_quantitites"/>
      <sheetName val="SW Sum O3 Ref w O traffic mod"/>
      <sheetName val="Optional SW Pricing summary"/>
      <sheetName val="shopping list"/>
      <sheetName val="CODESS"/>
      <sheetName val="Runrate"/>
      <sheetName val="Pricelist 2004c"/>
      <sheetName val="AA.1.1 BNI"/>
      <sheetName val="Inputs"/>
      <sheetName val="Data_Umum"/>
    </sheetNames>
    <sheetDataSet>
      <sheetData sheetId="0" refreshError="1"/>
      <sheetData sheetId="1"/>
      <sheetData sheetId="2" refreshError="1">
        <row r="24">
          <cell r="C24">
            <v>1158</v>
          </cell>
        </row>
        <row r="25">
          <cell r="C25">
            <v>1320</v>
          </cell>
        </row>
        <row r="26">
          <cell r="C26">
            <v>1482</v>
          </cell>
        </row>
        <row r="28">
          <cell r="C28">
            <v>1806</v>
          </cell>
        </row>
      </sheetData>
      <sheetData sheetId="3"/>
      <sheetData sheetId="4" refreshError="1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Q"/>
      <sheetName val="Allowance"/>
      <sheetName val="Trainer"/>
      <sheetName val="Sheet3"/>
      <sheetName val="General"/>
      <sheetName val="Pontianak"/>
      <sheetName val="Samarinda"/>
      <sheetName val="Banjarmasin"/>
      <sheetName val="Balikpapan"/>
      <sheetName val="Runrate"/>
    </sheetNames>
    <sheetDataSet>
      <sheetData sheetId="0" refreshError="1"/>
      <sheetData sheetId="1" refreshError="1">
        <row r="32">
          <cell r="C32">
            <v>7024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Q (Overseas)"/>
      <sheetName val="BoQ (Local)"/>
      <sheetName val="BoQ (SOJT)"/>
      <sheetName val="Allowance"/>
      <sheetName val="Trainer"/>
      <sheetName val="Sheet3"/>
      <sheetName val="Hotel"/>
      <sheetName val="Exchange Rate"/>
      <sheetName val="Local"/>
      <sheetName val="Overseas"/>
      <sheetName val="General"/>
      <sheetName val="HPS-data"/>
      <sheetName val="UK Install"/>
      <sheetName val="Pontianak"/>
      <sheetName val="Palangkaraya"/>
      <sheetName val="Samarinda"/>
      <sheetName val="Banjarmasin"/>
      <sheetName val="Balikpapan"/>
      <sheetName val="SPRS breakdown pricing"/>
      <sheetName val="Discount + services"/>
      <sheetName val="Financial Inputs"/>
      <sheetName val="General inputs"/>
      <sheetName val="Winform Interface"/>
      <sheetName val="Scope of Works"/>
      <sheetName val="Ledgen"/>
    </sheetNames>
    <sheetDataSet>
      <sheetData sheetId="0">
        <row r="11">
          <cell r="D11">
            <v>3725</v>
          </cell>
        </row>
      </sheetData>
      <sheetData sheetId="1">
        <row r="11">
          <cell r="D11">
            <v>3725</v>
          </cell>
        </row>
      </sheetData>
      <sheetData sheetId="2">
        <row r="11">
          <cell r="D11">
            <v>3725</v>
          </cell>
        </row>
      </sheetData>
      <sheetData sheetId="3" refreshError="1">
        <row r="11">
          <cell r="D11">
            <v>3725</v>
          </cell>
        </row>
        <row r="27">
          <cell r="C27">
            <v>5184</v>
          </cell>
        </row>
      </sheetData>
      <sheetData sheetId="4" refreshError="1">
        <row r="11">
          <cell r="D11">
            <v>3725</v>
          </cell>
        </row>
        <row r="12">
          <cell r="D12">
            <v>3970</v>
          </cell>
        </row>
        <row r="13">
          <cell r="D13">
            <v>4215</v>
          </cell>
        </row>
      </sheetData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raining List"/>
      <sheetName val="RAN R11"/>
      <sheetName val="SOJT"/>
      <sheetName val="Parameter"/>
      <sheetName val="Allowance"/>
      <sheetName val="Trainer"/>
      <sheetName val="USD"/>
      <sheetName val="Ericsson Allowance"/>
      <sheetName val="Hotel Rates"/>
      <sheetName val="Expenses"/>
    </sheetNames>
    <sheetDataSet>
      <sheetData sheetId="0">
        <row r="32">
          <cell r="C32">
            <v>2778</v>
          </cell>
        </row>
      </sheetData>
      <sheetData sheetId="1">
        <row r="10">
          <cell r="D10">
            <v>3262</v>
          </cell>
        </row>
      </sheetData>
      <sheetData sheetId="2">
        <row r="32">
          <cell r="C32">
            <v>2778</v>
          </cell>
        </row>
      </sheetData>
      <sheetData sheetId="3">
        <row r="10">
          <cell r="D10">
            <v>3262</v>
          </cell>
        </row>
      </sheetData>
      <sheetData sheetId="4" refreshError="1">
        <row r="32">
          <cell r="C32">
            <v>2778</v>
          </cell>
        </row>
      </sheetData>
      <sheetData sheetId="5" refreshError="1">
        <row r="10">
          <cell r="D10">
            <v>3262</v>
          </cell>
        </row>
        <row r="14">
          <cell r="D14">
            <v>3998</v>
          </cell>
        </row>
        <row r="18">
          <cell r="D18">
            <v>5102</v>
          </cell>
        </row>
        <row r="19">
          <cell r="D19">
            <v>5286</v>
          </cell>
        </row>
      </sheetData>
      <sheetData sheetId="6"/>
      <sheetData sheetId="7"/>
      <sheetData sheetId="8"/>
      <sheetData sheetId="9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 Requirement"/>
      <sheetName val="Resource Costs"/>
      <sheetName val="Quotation Form"/>
      <sheetName val="Service Description"/>
      <sheetName val="Data"/>
      <sheetName val="Allowance"/>
      <sheetName val="Trainer"/>
      <sheetName val="SUMMARY"/>
      <sheetName val="HPS-data"/>
      <sheetName val="GLP's and PSPC's"/>
      <sheetName val="General"/>
      <sheetName val="7Hp, ant 0.6, 2x2, 1+0 81,85"/>
      <sheetName val="Asumsi"/>
      <sheetName val="UK Install"/>
      <sheetName val="Pontianak"/>
      <sheetName val="Palangkaraya"/>
      <sheetName val="Samarinda"/>
      <sheetName val="Banjarmasin"/>
      <sheetName val="Balikpapan"/>
      <sheetName val="SPRS breakdown pricing"/>
      <sheetName val="Discount + services"/>
      <sheetName val="Financial Inputs"/>
      <sheetName val="General inputs"/>
      <sheetName val="Winform Interface"/>
      <sheetName val="Scope of Works"/>
      <sheetName val="Sheet2"/>
      <sheetName val="Price_List"/>
      <sheetName val="EJ master schedule"/>
      <sheetName val="ATP"/>
      <sheetName val="Sheet1"/>
      <sheetName val="Paths - 261 Sites Scenario"/>
      <sheetName val="Classifications"/>
      <sheetName val="Sitelist"/>
      <sheetName val="Parameters"/>
      <sheetName val="Drop Down List"/>
      <sheetName val=" "/>
      <sheetName val="Paths 233 &amp; 28 IBC from NTS"/>
      <sheetName val="Base"/>
      <sheetName val="Outsource_Costs"/>
      <sheetName val="I_Pricing"/>
      <sheetName val="Price_simulation"/>
      <sheetName val="C_RC_Financials"/>
      <sheetName val="I&amp;O_Valuation"/>
      <sheetName val="Input General"/>
      <sheetName val="InputProduct1"/>
      <sheetName val="InputProduct10"/>
      <sheetName val="InputProduct11"/>
      <sheetName val="InputProduct12"/>
      <sheetName val="InputProduct13"/>
      <sheetName val="InputProduct14"/>
      <sheetName val="InputProduct15"/>
      <sheetName val="InputProduct16"/>
      <sheetName val="InputProduct17"/>
      <sheetName val="InputProduct18"/>
      <sheetName val="InputProduct19"/>
      <sheetName val="InputProduct2"/>
      <sheetName val="InputProduct20"/>
      <sheetName val="InputProduct21"/>
      <sheetName val="InputProduct3"/>
      <sheetName val="InputProduct4"/>
      <sheetName val="InputProduct5"/>
      <sheetName val="InputProduct6"/>
      <sheetName val="InputProduct7"/>
      <sheetName val="InputProduct8"/>
      <sheetName val="InputProduct9"/>
      <sheetName val="Units"/>
      <sheetName val="CURRENCY"/>
      <sheetName val="AM-MARGIN"/>
      <sheetName val="AMC-99"/>
      <sheetName val="Macro1"/>
      <sheetName val="ARPU-override"/>
      <sheetName val="install"/>
      <sheetName val="Factors"/>
      <sheetName val="para"/>
      <sheetName val="MNR6"/>
      <sheetName val="Currency &amp; Site Names"/>
      <sheetName val="Calc. Base"/>
      <sheetName val="Constants"/>
      <sheetName val="prod"/>
      <sheetName val="BL"/>
      <sheetName val="CJ"/>
      <sheetName val="EJ"/>
      <sheetName val="WJ"/>
      <sheetName val="3 - M &amp; T-Series Products"/>
      <sheetName val="Assumpt_Cons"/>
    </sheetNames>
    <sheetDataSet>
      <sheetData sheetId="0" refreshError="1">
        <row r="2">
          <cell r="E2" t="str">
            <v>Indonesia</v>
          </cell>
        </row>
        <row r="5">
          <cell r="E5">
            <v>37995</v>
          </cell>
        </row>
        <row r="7">
          <cell r="E7" t="str">
            <v>Daniel Silaen (EID)</v>
          </cell>
        </row>
        <row r="10">
          <cell r="E10" t="str">
            <v>Graham Bow EPA</v>
          </cell>
        </row>
      </sheetData>
      <sheetData sheetId="1" refreshError="1">
        <row r="2">
          <cell r="E2" t="str">
            <v>Indonesia</v>
          </cell>
        </row>
        <row r="3">
          <cell r="G3">
            <v>37865</v>
          </cell>
          <cell r="K3">
            <v>37882</v>
          </cell>
        </row>
        <row r="5">
          <cell r="G5">
            <v>2</v>
          </cell>
          <cell r="N5">
            <v>2280</v>
          </cell>
        </row>
        <row r="6">
          <cell r="A6" t="str">
            <v>Resources</v>
          </cell>
        </row>
        <row r="7">
          <cell r="I7">
            <v>2</v>
          </cell>
          <cell r="N7">
            <v>5200</v>
          </cell>
        </row>
        <row r="9">
          <cell r="N9">
            <v>20000</v>
          </cell>
        </row>
        <row r="11">
          <cell r="N11">
            <v>7200</v>
          </cell>
        </row>
        <row r="13">
          <cell r="G13">
            <v>40</v>
          </cell>
        </row>
      </sheetData>
      <sheetData sheetId="2">
        <row r="11">
          <cell r="B11" t="str">
            <v>C:\EGS-004.xls</v>
          </cell>
        </row>
      </sheetData>
      <sheetData sheetId="3">
        <row r="11">
          <cell r="B11" t="str">
            <v>C:\EGS-004.xls</v>
          </cell>
        </row>
      </sheetData>
      <sheetData sheetId="4" refreshError="1">
        <row r="11">
          <cell r="B11" t="str">
            <v>C:\EGS-004.xls</v>
          </cell>
          <cell r="D11" t="str">
            <v>graham.bow epa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/>
      <sheetData sheetId="79"/>
      <sheetData sheetId="80"/>
      <sheetData sheetId="81"/>
      <sheetData sheetId="82"/>
      <sheetData sheetId="83" refreshError="1"/>
      <sheetData sheetId="84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sign Assumption"/>
      <sheetName val="BoQ_add-equipm_import"/>
      <sheetName val="Mapping"/>
      <sheetName val="hops Summary"/>
      <sheetName val="Services Hops Mapping"/>
      <sheetName val="additionalitems"/>
      <sheetName val="hops "/>
      <sheetName val="Batam"/>
      <sheetName val="Bali"/>
      <sheetName val="Hero"/>
      <sheetName val="DATA-BASE"/>
      <sheetName val="18723"/>
      <sheetName val="Project Summary"/>
      <sheetName val="Erlang_table"/>
      <sheetName val="BOM"/>
      <sheetName val="General"/>
      <sheetName val="SW Price per sub estimation"/>
      <sheetName val="Customize Your Invoice"/>
      <sheetName val="Resource Costs"/>
      <sheetName val="Data"/>
      <sheetName val="Work Requirement"/>
      <sheetName val="Allowance"/>
      <sheetName val="Trainer"/>
      <sheetName val="Assumption"/>
      <sheetName val="2Yr"/>
      <sheetName val="Family"/>
      <sheetName val="DOC"/>
      <sheetName val="FEED"/>
      <sheetName val="Equipment"/>
      <sheetName val="data_val"/>
      <sheetName val="PIK_QUO"/>
      <sheetName val="Advanced"/>
      <sheetName val="Design_Assumption"/>
      <sheetName val="hops_Summary"/>
      <sheetName val="Services_Hops_Mapping"/>
      <sheetName val="hops_"/>
      <sheetName val="Makro_End"/>
      <sheetName val="Sheet1"/>
      <sheetName val="AMMARGIN"/>
      <sheetName val="DELETE"/>
      <sheetName val="Summary"/>
      <sheetName val="PO_BUDGET"/>
      <sheetName val="e2ePM_Budget"/>
      <sheetName val="link budget"/>
      <sheetName val="CS Kal Team"/>
      <sheetName val=" "/>
      <sheetName val="Master Price List"/>
      <sheetName val="Site List"/>
      <sheetName val="Link List"/>
      <sheetName val="SDH Hub Site List - All"/>
      <sheetName val="AAL2 Site List - All"/>
      <sheetName val="Overview"/>
      <sheetName val="Help"/>
      <sheetName val="EJ master schedule"/>
      <sheetName val="ATP"/>
      <sheetName val="SS 3 Yrs Scheme "/>
      <sheetName val="list"/>
      <sheetName val="SP Input"/>
      <sheetName val="Input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>
        <row r="6">
          <cell r="D6" t="str">
            <v>Bdr003D</v>
          </cell>
          <cell r="E6" t="str">
            <v>N01°06'31.4 - E104°07'45.9</v>
          </cell>
          <cell r="F6" t="str">
            <v>Jl. Hangkesturi, Kabil Barat Kabil Pantai Timurl - Batam</v>
          </cell>
          <cell r="G6" t="str">
            <v>15EHP-4x2-0.6HP-NP</v>
          </cell>
          <cell r="H6">
            <v>35.5</v>
          </cell>
          <cell r="I6">
            <v>7</v>
          </cell>
          <cell r="J6">
            <v>0.3</v>
          </cell>
          <cell r="K6">
            <v>14770.5</v>
          </cell>
        </row>
        <row r="7">
          <cell r="D7" t="str">
            <v>Bdr005I</v>
          </cell>
          <cell r="E7" t="str">
            <v>N01°07'56.2 - E104°06'06.9</v>
          </cell>
          <cell r="F7" t="str">
            <v>Jl. Hang Jebat Kabil Barat Pantai Timur Batam</v>
          </cell>
          <cell r="G7" t="str">
            <v>15EHP-4x2-0.6HP-NP</v>
          </cell>
          <cell r="H7">
            <v>35.5</v>
          </cell>
          <cell r="I7">
            <v>7</v>
          </cell>
          <cell r="J7">
            <v>0.3</v>
          </cell>
          <cell r="K7">
            <v>14770.5</v>
          </cell>
        </row>
        <row r="9">
          <cell r="D9" t="str">
            <v>Bdr008G</v>
          </cell>
          <cell r="E9" t="str">
            <v>N01°07'03.3 - E104°00'51.7</v>
          </cell>
          <cell r="F9" t="str">
            <v>Jl. Sungai Ladi Top View Garden,Batu Ampar, Batam</v>
          </cell>
          <cell r="G9" t="str">
            <v>7EHP-4x2-0.6HP-SD</v>
          </cell>
          <cell r="H9">
            <v>30.6</v>
          </cell>
          <cell r="I9">
            <v>7</v>
          </cell>
          <cell r="J9">
            <v>0.2</v>
          </cell>
          <cell r="K9">
            <v>7253</v>
          </cell>
        </row>
        <row r="10">
          <cell r="D10" t="str">
            <v>Bdr002D</v>
          </cell>
          <cell r="E10" t="str">
            <v>N01°11'02.1 - E104°04'53.1</v>
          </cell>
          <cell r="F10" t="str">
            <v>Palm Spring Golf dan Resort Jl. Hang Lekiu, Nongsa</v>
          </cell>
          <cell r="G10" t="str">
            <v>7EHP-4x2-0.6HP-SD</v>
          </cell>
          <cell r="H10">
            <v>30.6</v>
          </cell>
          <cell r="I10">
            <v>7</v>
          </cell>
          <cell r="J10">
            <v>0.2</v>
          </cell>
          <cell r="K10">
            <v>7253</v>
          </cell>
        </row>
        <row r="12">
          <cell r="D12" t="str">
            <v>Bdr005I</v>
          </cell>
          <cell r="E12" t="str">
            <v>N01°07'56.2 - E104°06'06.9</v>
          </cell>
          <cell r="F12" t="str">
            <v>Jl. Hang Jebat Kabil Barat Pantai Timur Batam</v>
          </cell>
          <cell r="G12" t="str">
            <v>15EHP-4x2-1.2HP-NP</v>
          </cell>
          <cell r="H12">
            <v>42.5</v>
          </cell>
          <cell r="I12">
            <v>7</v>
          </cell>
          <cell r="J12">
            <v>0.3</v>
          </cell>
          <cell r="K12">
            <v>14756.5</v>
          </cell>
        </row>
        <row r="13">
          <cell r="D13" t="str">
            <v>Bdr004H</v>
          </cell>
          <cell r="E13" t="str">
            <v>N01°10'01.7 - E104°06'43.1</v>
          </cell>
          <cell r="F13" t="str">
            <v>Jl. Hang Jebat, Nongsa Batam</v>
          </cell>
          <cell r="G13" t="str">
            <v>15EHP-4x2-1.2HP-NP</v>
          </cell>
          <cell r="H13">
            <v>42.5</v>
          </cell>
          <cell r="I13">
            <v>7</v>
          </cell>
          <cell r="J13">
            <v>0.3</v>
          </cell>
          <cell r="K13">
            <v>14756.5</v>
          </cell>
        </row>
        <row r="15">
          <cell r="D15" t="str">
            <v>Bdr024J</v>
          </cell>
          <cell r="E15" t="str">
            <v>N01°09'25.9 - E104°00'39.6</v>
          </cell>
          <cell r="F15" t="str">
            <v>Jl. Prambanan , Bukit Senyum, Batam</v>
          </cell>
          <cell r="G15" t="str">
            <v>15EHP-4x2-0.6HP-NP</v>
          </cell>
          <cell r="H15">
            <v>35.5</v>
          </cell>
          <cell r="I15">
            <v>7</v>
          </cell>
          <cell r="J15">
            <v>0.3</v>
          </cell>
          <cell r="K15">
            <v>14770.5</v>
          </cell>
        </row>
        <row r="16">
          <cell r="D16" t="str">
            <v>Bdr007C</v>
          </cell>
          <cell r="E16" t="str">
            <v>N01°10'45.3 - E104°00'51.8</v>
          </cell>
          <cell r="F16" t="str">
            <v>Tanjung Sangkuang Batu Ampar Pulau Batam</v>
          </cell>
          <cell r="G16" t="str">
            <v>15EHP-4x2-0.6HP-NP</v>
          </cell>
          <cell r="H16">
            <v>35.5</v>
          </cell>
          <cell r="I16">
            <v>7</v>
          </cell>
          <cell r="J16">
            <v>0.3</v>
          </cell>
          <cell r="K16">
            <v>14770.5</v>
          </cell>
        </row>
        <row r="18">
          <cell r="D18" t="str">
            <v>Bdr011D</v>
          </cell>
          <cell r="E18" t="str">
            <v>N01°05'55.6 - E104°05'16.5</v>
          </cell>
          <cell r="F18" t="str">
            <v>Jl. Jend. Sudirman Tanjung Piayu Pantai Timur Batam</v>
          </cell>
          <cell r="G18" t="str">
            <v>7EHP-4x2-0.6HP-HS</v>
          </cell>
          <cell r="H18">
            <v>30.6</v>
          </cell>
          <cell r="I18">
            <v>7</v>
          </cell>
          <cell r="J18">
            <v>0.3</v>
          </cell>
          <cell r="K18">
            <v>7270.5</v>
          </cell>
        </row>
        <row r="19">
          <cell r="D19" t="str">
            <v>Bdr008G</v>
          </cell>
          <cell r="E19" t="str">
            <v>N01°07'03.3 - E104°00'51.7</v>
          </cell>
          <cell r="F19" t="str">
            <v>Jl. Sungai Ladi Top View Garden,Batu Ampar, Batam</v>
          </cell>
          <cell r="G19" t="str">
            <v>7EHP-4x2-0.6HP-HS</v>
          </cell>
          <cell r="H19">
            <v>30.6</v>
          </cell>
          <cell r="I19">
            <v>7</v>
          </cell>
          <cell r="J19">
            <v>0.3</v>
          </cell>
          <cell r="K19">
            <v>7270.5</v>
          </cell>
        </row>
        <row r="21">
          <cell r="D21" t="str">
            <v>Bdr023L</v>
          </cell>
          <cell r="E21" t="str">
            <v>N01°08'09.9 - E104°00'57.6</v>
          </cell>
          <cell r="F21" t="str">
            <v>Jl. Kamboja No.1 Kel. Lubuk Baja Batam Timur</v>
          </cell>
          <cell r="G21" t="str">
            <v>15EHP-4x2-0.6HP-NP</v>
          </cell>
          <cell r="H21">
            <v>35.5</v>
          </cell>
          <cell r="I21">
            <v>7</v>
          </cell>
          <cell r="J21">
            <v>0.3</v>
          </cell>
          <cell r="K21">
            <v>14777.5</v>
          </cell>
        </row>
        <row r="22">
          <cell r="D22" t="str">
            <v>Bdr008G</v>
          </cell>
          <cell r="E22" t="str">
            <v>N01°07'03.3 - E104°00'51.7</v>
          </cell>
          <cell r="F22" t="str">
            <v>Jl. Sungai Ladi Top View Garden,Batu Ampar, Batam</v>
          </cell>
          <cell r="G22" t="str">
            <v>15EHP-4x2-0.6HP-NP</v>
          </cell>
          <cell r="H22">
            <v>35.5</v>
          </cell>
          <cell r="I22">
            <v>7</v>
          </cell>
          <cell r="J22">
            <v>0.3</v>
          </cell>
          <cell r="K22">
            <v>14777.5</v>
          </cell>
        </row>
        <row r="24">
          <cell r="D24" t="str">
            <v>Bdr031H</v>
          </cell>
          <cell r="E24" t="str">
            <v>N01°06'49.2 - E104°03'02.2</v>
          </cell>
          <cell r="F24" t="str">
            <v>Komp. Perumahan Taman Sejati Blok B No. 1 &amp; 2 Batam Centre Batam Timur</v>
          </cell>
          <cell r="G24" t="str">
            <v>15EHP-4x2-0.6HP-NP</v>
          </cell>
          <cell r="H24">
            <v>35.5</v>
          </cell>
          <cell r="I24">
            <v>7</v>
          </cell>
          <cell r="J24">
            <v>0.3</v>
          </cell>
          <cell r="K24">
            <v>14756.5</v>
          </cell>
        </row>
        <row r="25">
          <cell r="D25" t="str">
            <v>Bdr008G</v>
          </cell>
          <cell r="E25" t="str">
            <v>N01°07'03.3 - E104°00'51.7</v>
          </cell>
          <cell r="F25" t="str">
            <v>Jl. Sungai Ladi Top View Garden,Batu Ampar, Batam</v>
          </cell>
          <cell r="G25" t="str">
            <v>15EHP-4x2-0.6HP-NP</v>
          </cell>
          <cell r="H25">
            <v>35.5</v>
          </cell>
          <cell r="I25">
            <v>7</v>
          </cell>
          <cell r="J25">
            <v>0.3</v>
          </cell>
          <cell r="K25">
            <v>14756.5</v>
          </cell>
        </row>
        <row r="27">
          <cell r="D27" t="str">
            <v>Bdr013A</v>
          </cell>
          <cell r="E27" t="str">
            <v>N01°05'25.7 - E103°58'16.2</v>
          </cell>
          <cell r="F27" t="str">
            <v>St. Indosat Bukit Mata Kucing Batam</v>
          </cell>
          <cell r="G27" t="str">
            <v>15EHP-16x2-1.2HP-HS</v>
          </cell>
          <cell r="H27">
            <v>42.5</v>
          </cell>
          <cell r="I27">
            <v>28</v>
          </cell>
          <cell r="J27">
            <v>0.7</v>
          </cell>
          <cell r="K27">
            <v>14805.5</v>
          </cell>
        </row>
        <row r="28">
          <cell r="D28" t="str">
            <v>Bdr008G</v>
          </cell>
          <cell r="E28" t="str">
            <v>N01°07'03.3 - E104°00'51.7</v>
          </cell>
          <cell r="F28" t="str">
            <v>Jl. Sungai Ladi Top View Garden,Batu Ampar, Batam</v>
          </cell>
          <cell r="G28" t="str">
            <v>15EHP-16x2-1.2HP-HS</v>
          </cell>
          <cell r="H28">
            <v>42.5</v>
          </cell>
          <cell r="I28">
            <v>28</v>
          </cell>
          <cell r="J28">
            <v>0.7</v>
          </cell>
          <cell r="K28">
            <v>14805.5</v>
          </cell>
        </row>
        <row r="30">
          <cell r="D30" t="str">
            <v>Bdr025G</v>
          </cell>
          <cell r="E30" t="str">
            <v>N01°07'58.7 - E104°00'31.2</v>
          </cell>
          <cell r="F30" t="str">
            <v>Komp. Baloi Kusuma Blok D No. 24 Lubuk Baja Kota Batam Timur</v>
          </cell>
          <cell r="G30" t="str">
            <v>15EHP-2x2-0.6HP-NP</v>
          </cell>
          <cell r="H30">
            <v>35.5</v>
          </cell>
          <cell r="I30">
            <v>7</v>
          </cell>
          <cell r="J30">
            <v>0.3</v>
          </cell>
          <cell r="K30">
            <v>14742.5</v>
          </cell>
        </row>
        <row r="31">
          <cell r="D31" t="str">
            <v>Bdr024J</v>
          </cell>
          <cell r="E31" t="str">
            <v>N01°09'25.9 - E104°00'39.6</v>
          </cell>
          <cell r="F31" t="str">
            <v>Jl. Prambanan , Bukit Senyum, Batam</v>
          </cell>
          <cell r="G31" t="str">
            <v>15EHP-2x2-0.6HP-NP</v>
          </cell>
          <cell r="H31">
            <v>35.5</v>
          </cell>
          <cell r="I31">
            <v>7</v>
          </cell>
          <cell r="J31">
            <v>0.3</v>
          </cell>
          <cell r="K31">
            <v>14742.5</v>
          </cell>
        </row>
        <row r="33">
          <cell r="D33" t="str">
            <v>Bdr030E</v>
          </cell>
          <cell r="E33" t="str">
            <v>N01°07'37.0 - E104°02'42.5</v>
          </cell>
          <cell r="F33" t="str">
            <v>Komp. Mesjid Shirotol Mustaqiem Kelurahan II Batam Centre Teluk Tering Nongsa Batam</v>
          </cell>
          <cell r="G33" t="str">
            <v>15EHP-4x2-0.6HP-NP</v>
          </cell>
          <cell r="H33">
            <v>35.5</v>
          </cell>
          <cell r="I33">
            <v>7</v>
          </cell>
          <cell r="J33">
            <v>0.3</v>
          </cell>
          <cell r="K33">
            <v>14742.5</v>
          </cell>
        </row>
        <row r="34">
          <cell r="D34" t="str">
            <v>Bdr008G</v>
          </cell>
          <cell r="E34" t="str">
            <v>N01°07'03.3 - E104°00'51.7</v>
          </cell>
          <cell r="F34" t="str">
            <v>Jl. Sungai Ladi Top View Garden,Batu Ampar, Batam</v>
          </cell>
          <cell r="G34" t="str">
            <v>15EHP-4x2-0.6HP-NP</v>
          </cell>
          <cell r="H34">
            <v>35.5</v>
          </cell>
          <cell r="I34">
            <v>7</v>
          </cell>
          <cell r="J34">
            <v>0.3</v>
          </cell>
          <cell r="K34">
            <v>14742.5</v>
          </cell>
        </row>
        <row r="36">
          <cell r="D36" t="str">
            <v>Bdr010D</v>
          </cell>
          <cell r="E36" t="str">
            <v>N00°55'27.4 - E104°26'54.5</v>
          </cell>
          <cell r="F36" t="str">
            <v>Jl. Jend. Sudirman Tanjung Piayu Pantai Timur Batam</v>
          </cell>
          <cell r="G36" t="str">
            <v>7EHP-8x2-1.2HP-SD</v>
          </cell>
          <cell r="H36">
            <v>36.6</v>
          </cell>
          <cell r="I36">
            <v>14</v>
          </cell>
          <cell r="J36">
            <v>0.3</v>
          </cell>
          <cell r="K36">
            <v>7284.5</v>
          </cell>
        </row>
        <row r="37">
          <cell r="D37" t="str">
            <v>Bdr032A</v>
          </cell>
          <cell r="E37" t="str">
            <v>N01°04'19.0 - E104°13'40.5</v>
          </cell>
          <cell r="F37" t="str">
            <v>Jl. Agus Salim Tanjung Uban Selatan Bintan Utara Riau</v>
          </cell>
          <cell r="G37" t="str">
            <v>7EHP-8x2-1.2HP-SD</v>
          </cell>
          <cell r="H37">
            <v>36.6</v>
          </cell>
          <cell r="I37">
            <v>14</v>
          </cell>
          <cell r="J37">
            <v>0.3</v>
          </cell>
          <cell r="K37">
            <v>7284.5</v>
          </cell>
        </row>
        <row r="39">
          <cell r="D39" t="str">
            <v>Bdr011D</v>
          </cell>
          <cell r="E39" t="str">
            <v>N01°05'55.6 - E104°05'16.5</v>
          </cell>
          <cell r="F39" t="str">
            <v>Jl. Jend. Sudirman Tanjung Piayu Pantai Timur Batam</v>
          </cell>
          <cell r="G39" t="str">
            <v>7EHP-2x2-0.6HP-NP</v>
          </cell>
          <cell r="H39">
            <v>30.6</v>
          </cell>
          <cell r="I39">
            <v>7</v>
          </cell>
          <cell r="J39">
            <v>0.2</v>
          </cell>
          <cell r="K39">
            <v>7335.25</v>
          </cell>
        </row>
        <row r="40">
          <cell r="D40" t="str">
            <v>Bdr019K</v>
          </cell>
          <cell r="E40" t="str">
            <v>N01°01'13.5 - E104°03'45.8</v>
          </cell>
          <cell r="F40" t="str">
            <v>Pusat Wilayah Tanjung Piayu, Pantai Timur, Batam</v>
          </cell>
          <cell r="G40" t="str">
            <v>7EHP-2x2-0.6HP-NP</v>
          </cell>
          <cell r="H40">
            <v>30.6</v>
          </cell>
          <cell r="I40">
            <v>7</v>
          </cell>
          <cell r="J40">
            <v>0.2</v>
          </cell>
          <cell r="K40">
            <v>7335.25</v>
          </cell>
        </row>
        <row r="42">
          <cell r="D42" t="str">
            <v>Bdr012A</v>
          </cell>
          <cell r="E42" t="str">
            <v>N01°00'28.7 - E104°15'45.2</v>
          </cell>
          <cell r="F42" t="str">
            <v>Kawasan Industri Lobam Jl. Akasia Blok I (Lot - I) Lobam - Bintan</v>
          </cell>
          <cell r="G42" t="str">
            <v>7EHP-2x2-0.6HP-NP</v>
          </cell>
          <cell r="H42">
            <v>30.6</v>
          </cell>
          <cell r="I42">
            <v>7</v>
          </cell>
          <cell r="J42">
            <v>0.2</v>
          </cell>
          <cell r="K42">
            <v>7337</v>
          </cell>
        </row>
        <row r="43">
          <cell r="D43" t="str">
            <v>Bdr032A</v>
          </cell>
          <cell r="E43" t="str">
            <v>N01°04'19.0 - E104°13'40.5</v>
          </cell>
          <cell r="F43" t="str">
            <v>Jl. Agus Salim Tanjung Uban Selatan Bintan Utara Riau</v>
          </cell>
          <cell r="G43" t="str">
            <v>7EHP-2x2-0.6HP-NP</v>
          </cell>
          <cell r="H43">
            <v>30.6</v>
          </cell>
          <cell r="I43">
            <v>7</v>
          </cell>
          <cell r="J43">
            <v>0.2</v>
          </cell>
          <cell r="K43">
            <v>7337</v>
          </cell>
        </row>
        <row r="45">
          <cell r="D45" t="str">
            <v>Bdr013A</v>
          </cell>
          <cell r="E45" t="str">
            <v>N01°05'25.7 - E103°58'16.2</v>
          </cell>
          <cell r="F45" t="str">
            <v>St. Indosat Bukit Mata Kucing Batam</v>
          </cell>
          <cell r="G45" t="str">
            <v>15EHP-2x2-0.6HP-NP</v>
          </cell>
          <cell r="H45">
            <v>35.5</v>
          </cell>
          <cell r="I45">
            <v>7</v>
          </cell>
          <cell r="J45">
            <v>0.3</v>
          </cell>
          <cell r="K45">
            <v>14826.5</v>
          </cell>
        </row>
        <row r="46">
          <cell r="D46" t="str">
            <v>Bdr009E</v>
          </cell>
          <cell r="E46" t="str">
            <v>N01°07'19.9 - E103°58'39.2</v>
          </cell>
          <cell r="F46" t="str">
            <v>Jl. Kartini 3 no. 10 (Sei Harapan) - Batam</v>
          </cell>
          <cell r="G46" t="str">
            <v>15EHP-2x2-0.6HP-NP</v>
          </cell>
          <cell r="H46">
            <v>35.5</v>
          </cell>
          <cell r="I46">
            <v>7</v>
          </cell>
          <cell r="J46">
            <v>0.3</v>
          </cell>
          <cell r="K46">
            <v>14826.5</v>
          </cell>
        </row>
        <row r="48">
          <cell r="D48" t="str">
            <v>Bdr013A</v>
          </cell>
          <cell r="E48" t="str">
            <v>N01°05'25.7 - E103°58'16.2</v>
          </cell>
          <cell r="F48" t="str">
            <v>St. Indosat Bukit Mata Kucing Batam</v>
          </cell>
          <cell r="G48" t="str">
            <v>15EHP-4x2-1.2HP-HS</v>
          </cell>
          <cell r="H48">
            <v>42.5</v>
          </cell>
          <cell r="I48">
            <v>7</v>
          </cell>
          <cell r="J48">
            <v>0.3</v>
          </cell>
          <cell r="K48">
            <v>14742.5</v>
          </cell>
        </row>
        <row r="49">
          <cell r="D49" t="str">
            <v>Bdr014A</v>
          </cell>
          <cell r="E49" t="str">
            <v>N01°06'34.1 - E103°56'15.2</v>
          </cell>
          <cell r="F49" t="str">
            <v>Komplek Industri Sekupang Kav. No.34 Kec. Batam Barat Kodya Batam</v>
          </cell>
          <cell r="G49" t="str">
            <v>15EHP-4x2-1.2HP-HS</v>
          </cell>
          <cell r="H49">
            <v>42.5</v>
          </cell>
          <cell r="I49">
            <v>7</v>
          </cell>
          <cell r="J49">
            <v>0.3</v>
          </cell>
          <cell r="K49">
            <v>14742.5</v>
          </cell>
        </row>
        <row r="51">
          <cell r="D51" t="str">
            <v>Bdr018I</v>
          </cell>
          <cell r="E51" t="str">
            <v>N01°04'05.7 - E104°01'42.9</v>
          </cell>
          <cell r="F51" t="str">
            <v>Jl. S Parman  Tanjung Piayu Pantai Timur (Depan Batamindo Muka Kuning)</v>
          </cell>
          <cell r="G51" t="str">
            <v>15EHP-4x2-0.6HP-NP</v>
          </cell>
          <cell r="H51">
            <v>35.5</v>
          </cell>
          <cell r="I51">
            <v>7</v>
          </cell>
          <cell r="J51">
            <v>0.3</v>
          </cell>
          <cell r="K51">
            <v>14742.5</v>
          </cell>
        </row>
        <row r="52">
          <cell r="D52" t="str">
            <v>Bdr031H</v>
          </cell>
          <cell r="E52" t="str">
            <v>N01°06'49.2 - E104°03'02.2</v>
          </cell>
          <cell r="F52" t="str">
            <v>Komp. Perumahan Taman Sejati Blok B No. 1 &amp; 2 Batam Centre Batam Timur</v>
          </cell>
          <cell r="G52" t="str">
            <v>15EHP-4x2-0.6HP-NP</v>
          </cell>
          <cell r="H52">
            <v>35.5</v>
          </cell>
          <cell r="I52">
            <v>7</v>
          </cell>
          <cell r="J52">
            <v>0.3</v>
          </cell>
          <cell r="K52">
            <v>14742.5</v>
          </cell>
        </row>
        <row r="54">
          <cell r="D54" t="str">
            <v>Bdr021I</v>
          </cell>
          <cell r="E54" t="str">
            <v>N01°02'39.9 - E103°57'13.2</v>
          </cell>
          <cell r="F54" t="str">
            <v>Jl. Batu Aji Kav. Lama Wil Pengembangan Sekupang Tanjung Uncang/ Sagulung</v>
          </cell>
          <cell r="G54" t="str">
            <v>15EHP-4x2-1.2HP-HS</v>
          </cell>
          <cell r="H54">
            <v>42.5</v>
          </cell>
          <cell r="I54">
            <v>7</v>
          </cell>
          <cell r="J54">
            <v>0.7</v>
          </cell>
          <cell r="K54">
            <v>14770.5</v>
          </cell>
        </row>
        <row r="55">
          <cell r="D55" t="str">
            <v>Bdr013A</v>
          </cell>
          <cell r="E55" t="str">
            <v>N01°05'25.7 - E103°58'16.2</v>
          </cell>
          <cell r="F55" t="str">
            <v>St. Indosat Bukit Mata Kucing Batam</v>
          </cell>
          <cell r="G55" t="str">
            <v>15EHP-4x2-1.2HP-HS</v>
          </cell>
          <cell r="H55">
            <v>42.5</v>
          </cell>
          <cell r="I55">
            <v>7</v>
          </cell>
          <cell r="J55">
            <v>0.7</v>
          </cell>
          <cell r="K55">
            <v>14770.5</v>
          </cell>
        </row>
        <row r="57">
          <cell r="D57" t="str">
            <v>Bdr013A</v>
          </cell>
          <cell r="E57" t="str">
            <v>N01°05'25.7 - E103°58'16.2</v>
          </cell>
          <cell r="F57" t="str">
            <v>St. Indosat Bukit Mata Kucing Batam</v>
          </cell>
          <cell r="G57" t="str">
            <v>7EHP-17x2-0.6HP-HS</v>
          </cell>
          <cell r="H57">
            <v>30.6</v>
          </cell>
          <cell r="I57">
            <v>28</v>
          </cell>
          <cell r="J57">
            <v>0.3</v>
          </cell>
          <cell r="K57">
            <v>7267</v>
          </cell>
        </row>
        <row r="58">
          <cell r="D58" t="str">
            <v>Bdr024J</v>
          </cell>
          <cell r="E58" t="str">
            <v>N01°09'25.9 - E104°00'39.6</v>
          </cell>
          <cell r="F58" t="str">
            <v>Jl. Prambanan , Bukit Senyum, Batam</v>
          </cell>
          <cell r="G58" t="str">
            <v>7EHP-17x2-0.6HP-HS</v>
          </cell>
          <cell r="H58">
            <v>30.6</v>
          </cell>
          <cell r="I58">
            <v>28</v>
          </cell>
          <cell r="J58">
            <v>0.3</v>
          </cell>
          <cell r="K58">
            <v>7267</v>
          </cell>
        </row>
        <row r="60">
          <cell r="D60" t="str">
            <v>Bdr013A</v>
          </cell>
          <cell r="E60" t="str">
            <v>N01°05'25.7 - E103°58'16.2</v>
          </cell>
          <cell r="F60" t="str">
            <v>St. Indosat Bukit Mata Kucing Batam</v>
          </cell>
          <cell r="G60" t="str">
            <v>7EHP-17x2-1.2HP-SD</v>
          </cell>
          <cell r="H60">
            <v>36.6</v>
          </cell>
          <cell r="I60">
            <v>28</v>
          </cell>
          <cell r="J60">
            <v>0.3</v>
          </cell>
          <cell r="K60">
            <v>7379</v>
          </cell>
        </row>
        <row r="61">
          <cell r="D61" t="str">
            <v>Bdr032A</v>
          </cell>
          <cell r="E61" t="str">
            <v>N01°04'19.0 - E104°13'40.5</v>
          </cell>
          <cell r="F61" t="str">
            <v>Jl. Agus Salim Tanjung Uban Selatan Bintan Utara Riau</v>
          </cell>
          <cell r="G61" t="str">
            <v>7EHP-17x2-1.2HP-SD</v>
          </cell>
          <cell r="H61">
            <v>36.6</v>
          </cell>
          <cell r="I61">
            <v>28</v>
          </cell>
          <cell r="J61">
            <v>0.3</v>
          </cell>
          <cell r="K61">
            <v>7379</v>
          </cell>
        </row>
        <row r="63">
          <cell r="D63" t="str">
            <v>Bdr014A</v>
          </cell>
          <cell r="E63" t="str">
            <v>N01°06'34.1 - E103°56'15.2</v>
          </cell>
          <cell r="F63" t="str">
            <v>Komplek Industri Sekupang Kav. No.34 Kec. Batam Barat Kodya Batam</v>
          </cell>
          <cell r="G63" t="str">
            <v>15EHP-4x2-1.2HP-SD</v>
          </cell>
          <cell r="H63">
            <v>42.5</v>
          </cell>
          <cell r="I63">
            <v>7</v>
          </cell>
          <cell r="J63">
            <v>0.7</v>
          </cell>
          <cell r="K63">
            <v>14756.5</v>
          </cell>
        </row>
        <row r="64">
          <cell r="D64" t="str">
            <v>Bdr016H</v>
          </cell>
          <cell r="E64" t="str">
            <v>N01°04'23.4 - E103°54'34.2</v>
          </cell>
          <cell r="F64" t="str">
            <v>Komplek Sakura Anpan RT.003/006 Batam</v>
          </cell>
          <cell r="G64" t="str">
            <v>15EHP-4x2-1.2HP-SD</v>
          </cell>
          <cell r="H64">
            <v>42.5</v>
          </cell>
          <cell r="I64">
            <v>7</v>
          </cell>
          <cell r="J64">
            <v>0.7</v>
          </cell>
          <cell r="K64">
            <v>14756.5</v>
          </cell>
        </row>
        <row r="66">
          <cell r="D66" t="str">
            <v>Bdr015H</v>
          </cell>
          <cell r="E66" t="str">
            <v>N01°04'39.9 - E103°57'03.2</v>
          </cell>
          <cell r="F66" t="str">
            <v>Dinas Perikanan Sungai Tamiang - Water Front, Batam</v>
          </cell>
          <cell r="G66" t="str">
            <v>15EHP-2x2-0.6HP-NP</v>
          </cell>
          <cell r="H66">
            <v>35.5</v>
          </cell>
          <cell r="I66">
            <v>7</v>
          </cell>
          <cell r="J66">
            <v>0.3</v>
          </cell>
          <cell r="K66">
            <v>14770.5</v>
          </cell>
        </row>
        <row r="67">
          <cell r="D67" t="str">
            <v>Bdr016H</v>
          </cell>
          <cell r="E67" t="str">
            <v>N01°04'23.4 - E103°54'34.2</v>
          </cell>
          <cell r="F67" t="str">
            <v>Komplek Sakura Anpan RT.003/006 Batam</v>
          </cell>
          <cell r="G67" t="str">
            <v>15EHP-2x2-0.6HP-NP</v>
          </cell>
          <cell r="H67">
            <v>35.5</v>
          </cell>
          <cell r="I67">
            <v>7</v>
          </cell>
          <cell r="J67">
            <v>0.3</v>
          </cell>
          <cell r="K67">
            <v>14770.5</v>
          </cell>
        </row>
        <row r="69">
          <cell r="D69" t="str">
            <v>Bdr017E</v>
          </cell>
          <cell r="E69" t="str">
            <v>N01°02'33.3 - E104°00'15.7</v>
          </cell>
          <cell r="F69" t="str">
            <v>Jl. Suprapto Tembesi Muka Kuning Selatan, Batu Ampar, Batam</v>
          </cell>
          <cell r="G69" t="str">
            <v>15EHP-2x2-0.6HP-NP</v>
          </cell>
          <cell r="H69">
            <v>35.5</v>
          </cell>
          <cell r="I69">
            <v>7</v>
          </cell>
          <cell r="J69">
            <v>0.3</v>
          </cell>
          <cell r="K69">
            <v>14749.5</v>
          </cell>
        </row>
        <row r="70">
          <cell r="D70" t="str">
            <v>Bdr021I</v>
          </cell>
          <cell r="E70" t="str">
            <v>N01°02'39.9 - E103°57'13.2</v>
          </cell>
          <cell r="F70" t="str">
            <v>Jl. Batu Aji Kav. Lama Wil Pengembangan Sekupang Tanjung Uncang/ Sagulung</v>
          </cell>
          <cell r="G70" t="str">
            <v>15EHP-2x2-0.6HP-NP</v>
          </cell>
          <cell r="H70">
            <v>35.5</v>
          </cell>
          <cell r="I70">
            <v>7</v>
          </cell>
          <cell r="J70">
            <v>0.3</v>
          </cell>
          <cell r="K70">
            <v>14749.5</v>
          </cell>
        </row>
        <row r="72">
          <cell r="D72" t="str">
            <v>Bdr019K</v>
          </cell>
          <cell r="E72" t="str">
            <v>N01°01'13.5 - E104°03'45.8</v>
          </cell>
          <cell r="F72" t="str">
            <v>Pusat Wilayah Tanjung Piayu, Pantai Timur, Batam</v>
          </cell>
          <cell r="G72" t="str">
            <v>15EHP-2x2-1.2HP-NP</v>
          </cell>
          <cell r="H72">
            <v>42.5</v>
          </cell>
          <cell r="I72">
            <v>7</v>
          </cell>
          <cell r="J72">
            <v>0.3</v>
          </cell>
          <cell r="K72">
            <v>14742.5</v>
          </cell>
        </row>
        <row r="73">
          <cell r="D73" t="str">
            <v>Bdr006J</v>
          </cell>
          <cell r="E73" t="str">
            <v>N01°02'04.1 - E104°07'53.1</v>
          </cell>
          <cell r="F73" t="str">
            <v>Kabil Timur Pantai Timur Batam</v>
          </cell>
          <cell r="G73" t="str">
            <v>15EHP-2x2-1.2HP-NP</v>
          </cell>
          <cell r="H73">
            <v>42.5</v>
          </cell>
          <cell r="I73">
            <v>7</v>
          </cell>
          <cell r="J73">
            <v>0.3</v>
          </cell>
          <cell r="K73">
            <v>14742.5</v>
          </cell>
        </row>
        <row r="75">
          <cell r="D75" t="str">
            <v>Bdr024J</v>
          </cell>
          <cell r="E75" t="str">
            <v>N01°09'25.9 - E104°00'39.6</v>
          </cell>
          <cell r="F75" t="str">
            <v>Jl. Prambanan , Bukit Senyum, Batam</v>
          </cell>
          <cell r="G75" t="str">
            <v>15EHP-2x2-0.6HP-NP</v>
          </cell>
          <cell r="H75">
            <v>35.5</v>
          </cell>
          <cell r="I75">
            <v>7</v>
          </cell>
          <cell r="J75">
            <v>0.3</v>
          </cell>
          <cell r="K75">
            <v>14742.5</v>
          </cell>
        </row>
        <row r="76">
          <cell r="D76" t="str">
            <v>Bdr022H</v>
          </cell>
          <cell r="E76" t="str">
            <v>N01°10'12.5 - E104°00'26.4</v>
          </cell>
          <cell r="F76" t="str">
            <v>Jl. Bawal Kel Lubuk Baja Utara Batam Timur</v>
          </cell>
          <cell r="G76" t="str">
            <v>15EHP-2x2-0.6HP-NP</v>
          </cell>
          <cell r="H76">
            <v>35.5</v>
          </cell>
          <cell r="I76">
            <v>7</v>
          </cell>
          <cell r="J76">
            <v>0.3</v>
          </cell>
          <cell r="K76">
            <v>14742.5</v>
          </cell>
        </row>
        <row r="78">
          <cell r="D78" t="str">
            <v>Bdr026K</v>
          </cell>
          <cell r="E78" t="str">
            <v>N01°08'52.4 - E104°00'41.8</v>
          </cell>
          <cell r="F78" t="str">
            <v>Bukit Nagoya Hotel  Jl. Sultan Abdul Rahman No. 1 Nagoya Batu Ampar</v>
          </cell>
          <cell r="G78" t="str">
            <v>15EHP-2x2-0.6HP-NP</v>
          </cell>
          <cell r="H78">
            <v>35.5</v>
          </cell>
          <cell r="I78">
            <v>7</v>
          </cell>
          <cell r="J78">
            <v>0.3</v>
          </cell>
          <cell r="K78">
            <v>14756.5</v>
          </cell>
        </row>
        <row r="79">
          <cell r="D79" t="str">
            <v>Bdr024J</v>
          </cell>
          <cell r="E79" t="str">
            <v>N01°09'25.9 - E104°00'39.6</v>
          </cell>
          <cell r="F79" t="str">
            <v>Jl. Prambanan , Bukit Senyum, Batam</v>
          </cell>
          <cell r="G79" t="str">
            <v>15EHP-2x2-0.6HP-NP</v>
          </cell>
          <cell r="H79">
            <v>35.5</v>
          </cell>
          <cell r="I79">
            <v>7</v>
          </cell>
          <cell r="J79">
            <v>0.3</v>
          </cell>
          <cell r="K79">
            <v>14756.5</v>
          </cell>
        </row>
        <row r="81">
          <cell r="D81" t="str">
            <v>Bdr024J</v>
          </cell>
          <cell r="E81" t="str">
            <v>N01°09'25.9 - E104°00'39.6</v>
          </cell>
          <cell r="F81" t="str">
            <v>Jl. Prambanan , Bukit Senyum, Batam</v>
          </cell>
          <cell r="G81" t="str">
            <v>15EHP-4x2-0.6HP-HS</v>
          </cell>
          <cell r="H81">
            <v>35.5</v>
          </cell>
          <cell r="I81">
            <v>7</v>
          </cell>
          <cell r="J81">
            <v>0.7</v>
          </cell>
          <cell r="K81">
            <v>14756.5</v>
          </cell>
        </row>
        <row r="82">
          <cell r="D82" t="str">
            <v>Bdr027M</v>
          </cell>
          <cell r="E82" t="str">
            <v>N01°09'49.1 - E104°01'17.8</v>
          </cell>
          <cell r="F82" t="str">
            <v>Bengkong Kartini Batu Ampar</v>
          </cell>
          <cell r="G82" t="str">
            <v>15EHP-4x2-0.6HP-HS</v>
          </cell>
          <cell r="H82">
            <v>35.5</v>
          </cell>
          <cell r="I82">
            <v>7</v>
          </cell>
          <cell r="J82">
            <v>0.7</v>
          </cell>
          <cell r="K82">
            <v>14756.5</v>
          </cell>
        </row>
        <row r="84">
          <cell r="D84" t="str">
            <v>Bdr027M</v>
          </cell>
          <cell r="E84" t="str">
            <v>N01°09'49.1 - E104°01'17.8</v>
          </cell>
          <cell r="F84" t="str">
            <v>Bengkong Kartini Batu Ampar</v>
          </cell>
          <cell r="G84" t="str">
            <v>15EHP-4x2-0.6HP-NP</v>
          </cell>
          <cell r="H84">
            <v>35.5</v>
          </cell>
          <cell r="I84">
            <v>7</v>
          </cell>
          <cell r="J84">
            <v>0.3</v>
          </cell>
          <cell r="K84">
            <v>14742.5</v>
          </cell>
        </row>
        <row r="85">
          <cell r="D85" t="str">
            <v>Bdr028L</v>
          </cell>
          <cell r="E85" t="str">
            <v>N01°09'05.5 - E104°01'38.9</v>
          </cell>
          <cell r="F85" t="str">
            <v>Komp. Esqarada Bengkong Harapan I Blok C No.1&amp;2 Batu Ampar</v>
          </cell>
          <cell r="G85" t="str">
            <v>15EHP-4x2-0.6HP-NP</v>
          </cell>
          <cell r="H85">
            <v>35.5</v>
          </cell>
          <cell r="I85">
            <v>7</v>
          </cell>
          <cell r="J85">
            <v>0.3</v>
          </cell>
          <cell r="K85">
            <v>14742.5</v>
          </cell>
        </row>
        <row r="87">
          <cell r="D87" t="str">
            <v>Bdr024J</v>
          </cell>
          <cell r="E87" t="str">
            <v>N01°09'25.9 - E104°00'39.6</v>
          </cell>
          <cell r="F87" t="str">
            <v>Jl. Prambanan , Bukit Senyum, Batam</v>
          </cell>
          <cell r="G87" t="str">
            <v>15EHP-2x2-0.6HP-NP</v>
          </cell>
          <cell r="H87">
            <v>35.5</v>
          </cell>
          <cell r="I87">
            <v>7</v>
          </cell>
          <cell r="J87">
            <v>0.3</v>
          </cell>
          <cell r="K87">
            <v>14784.5</v>
          </cell>
        </row>
        <row r="88">
          <cell r="D88" t="str">
            <v>Bdr029I</v>
          </cell>
          <cell r="E88" t="str">
            <v>N01°08'00.5 - E104°01'40.4</v>
          </cell>
          <cell r="F88" t="str">
            <v>Komp. Ruko Inti Batam Jl. Laksamana Bintan Sei Panas Batu Ampar</v>
          </cell>
          <cell r="G88" t="str">
            <v>15EHP-2x2-0.6HP-NP</v>
          </cell>
          <cell r="H88">
            <v>35.5</v>
          </cell>
          <cell r="I88">
            <v>7</v>
          </cell>
          <cell r="J88">
            <v>0.3</v>
          </cell>
          <cell r="K88">
            <v>14784.5</v>
          </cell>
        </row>
        <row r="90">
          <cell r="D90" t="str">
            <v>Bdr001B</v>
          </cell>
          <cell r="E90" t="str">
            <v>N01°09'02.7 - E104°07'56.6</v>
          </cell>
          <cell r="F90" t="str">
            <v>Jl. Kabil Barat Kabil Pantai Timur Batam</v>
          </cell>
          <cell r="G90" t="str">
            <v>15EHP-4x2-0.6HP-NP</v>
          </cell>
          <cell r="H90">
            <v>35.5</v>
          </cell>
          <cell r="I90">
            <v>7</v>
          </cell>
          <cell r="J90">
            <v>0.3</v>
          </cell>
          <cell r="K90">
            <v>14742.5</v>
          </cell>
        </row>
        <row r="91">
          <cell r="D91" t="str">
            <v>Bdr004H</v>
          </cell>
          <cell r="E91" t="str">
            <v>N01°10'01.7 - E104°06'43.1</v>
          </cell>
          <cell r="F91" t="str">
            <v>Jl. Hang Jebat, Nongsa Batam</v>
          </cell>
          <cell r="G91" t="str">
            <v>15EHP-4x2-0.6HP-NP</v>
          </cell>
          <cell r="H91">
            <v>35.5</v>
          </cell>
          <cell r="I91">
            <v>7</v>
          </cell>
          <cell r="J91">
            <v>0.3</v>
          </cell>
          <cell r="K91">
            <v>14742.5</v>
          </cell>
        </row>
        <row r="93">
          <cell r="D93" t="str">
            <v>Bdr008G</v>
          </cell>
          <cell r="E93" t="str">
            <v>N01°07'03.3 - E104°00'51.7</v>
          </cell>
          <cell r="F93" t="str">
            <v>Jl. Sungai Ladi Top View Garden,Batu Ampar, Batam</v>
          </cell>
          <cell r="G93" t="str">
            <v>7EHP-8x2-0.6HP-HS</v>
          </cell>
          <cell r="H93">
            <v>30.6</v>
          </cell>
          <cell r="I93">
            <v>7</v>
          </cell>
          <cell r="J93">
            <v>0.2</v>
          </cell>
          <cell r="K93">
            <v>7354</v>
          </cell>
        </row>
        <row r="94">
          <cell r="D94" t="str">
            <v>Bdr004H</v>
          </cell>
          <cell r="E94" t="str">
            <v>N01°10'01.7 - E104°06'43.1</v>
          </cell>
          <cell r="F94" t="str">
            <v>Jl. Hang Jebat, Nongsa Batam</v>
          </cell>
          <cell r="G94" t="str">
            <v>7EHP-8x2-0.6HP-HS</v>
          </cell>
          <cell r="H94">
            <v>30.6</v>
          </cell>
          <cell r="I94">
            <v>7</v>
          </cell>
          <cell r="J94">
            <v>0.2</v>
          </cell>
          <cell r="K94">
            <v>7354</v>
          </cell>
        </row>
        <row r="96">
          <cell r="D96" t="str">
            <v>BT1013A Ramayana</v>
          </cell>
          <cell r="E96" t="str">
            <v>N01°08'57.0 E104°00'24.3</v>
          </cell>
          <cell r="F96" t="str">
            <v>Komplek Tj. Pantun, Sei Bodoh, PT. Melia Panorama Hotel, BTM</v>
          </cell>
          <cell r="G96" t="str">
            <v>15EHP-2x2-0.6HP-NP</v>
          </cell>
          <cell r="H96">
            <v>36.6</v>
          </cell>
          <cell r="I96">
            <v>7</v>
          </cell>
          <cell r="J96">
            <v>0.5</v>
          </cell>
          <cell r="K96">
            <v>14812.5</v>
          </cell>
        </row>
        <row r="97">
          <cell r="D97" t="str">
            <v>Bdr024J Bukit Senyum</v>
          </cell>
          <cell r="E97" t="str">
            <v>N01°09'25.9 E104°00'39.6</v>
          </cell>
          <cell r="F97" t="str">
            <v>Masjid Baitul Makmur, Jl. Prambanan Bukit Senyum, Batu Ampar BTM.</v>
          </cell>
          <cell r="G97" t="str">
            <v>15EHP-2x2-0.6HP-NP</v>
          </cell>
          <cell r="H97">
            <v>36.6</v>
          </cell>
          <cell r="I97">
            <v>7</v>
          </cell>
          <cell r="J97">
            <v>0.5</v>
          </cell>
          <cell r="K97">
            <v>14812.5</v>
          </cell>
        </row>
        <row r="99">
          <cell r="D99" t="str">
            <v>BI3004C Tj. Pinang 2</v>
          </cell>
          <cell r="E99" t="str">
            <v>N00°55'44.9 E104°26'31.7</v>
          </cell>
          <cell r="F99" t="str">
            <v>Hotel Laguna, Jl. Bintan No. 51, Tanjung Pinang</v>
          </cell>
          <cell r="G99" t="str">
            <v>15EHP-2x2-0.6HP-NP</v>
          </cell>
          <cell r="H99">
            <v>36.6</v>
          </cell>
          <cell r="I99">
            <v>7</v>
          </cell>
          <cell r="J99">
            <v>0.5</v>
          </cell>
          <cell r="K99">
            <v>14770.5</v>
          </cell>
        </row>
        <row r="100">
          <cell r="D100" t="str">
            <v>Bdr010D Tj. Pinang</v>
          </cell>
          <cell r="E100" t="str">
            <v>N00°55'27.4 E104°26'54.5</v>
          </cell>
          <cell r="F100" t="str">
            <v>Jl. Taman Bahagia No. 4, Tanjung Pinang</v>
          </cell>
          <cell r="G100" t="str">
            <v>15EHP-2x2-0.6HP-NP</v>
          </cell>
          <cell r="H100">
            <v>36.6</v>
          </cell>
          <cell r="I100">
            <v>7</v>
          </cell>
          <cell r="J100">
            <v>0.5</v>
          </cell>
          <cell r="K100">
            <v>14770.5</v>
          </cell>
        </row>
        <row r="102">
          <cell r="D102" t="str">
            <v>BT1014A Lucky Estate</v>
          </cell>
          <cell r="E102" t="str">
            <v>N01°08'33.9 E104°00'27.5</v>
          </cell>
          <cell r="F102" t="str">
            <v>Hotel Sahid Rasinta, Jl. Bukit mas housing Lubuk Baja, Nagoya, Batam</v>
          </cell>
          <cell r="G102" t="str">
            <v>15EHP-2x2-0.6HP-NP</v>
          </cell>
          <cell r="H102">
            <v>36.6</v>
          </cell>
          <cell r="I102">
            <v>7</v>
          </cell>
          <cell r="J102">
            <v>0.5</v>
          </cell>
          <cell r="K102">
            <v>14791.5</v>
          </cell>
        </row>
        <row r="103">
          <cell r="D103" t="str">
            <v>Bdr024J Bukit Senyum</v>
          </cell>
          <cell r="E103" t="str">
            <v>N01°09'25.9 E104°00'39.6</v>
          </cell>
          <cell r="F103" t="str">
            <v>Masjid Baitul Makmur, Jl. Prambanan Bukit Senyum, Batu Ampar BTM.</v>
          </cell>
          <cell r="G103" t="str">
            <v>15EHP-2x2-0.6HP-NP</v>
          </cell>
          <cell r="H103">
            <v>36.6</v>
          </cell>
          <cell r="I103">
            <v>7</v>
          </cell>
          <cell r="J103">
            <v>0.5</v>
          </cell>
          <cell r="K103">
            <v>14791.5</v>
          </cell>
        </row>
        <row r="105">
          <cell r="D105" t="str">
            <v>BI3005B S. Jan S Food</v>
          </cell>
          <cell r="E105" t="str">
            <v>N00°54'16.7 E104°27'48.5</v>
          </cell>
          <cell r="F105" t="str">
            <v>Jl. Pemuda Gg. Akasia no. 19 RT. 03/01 Tanjung Pinang</v>
          </cell>
          <cell r="G105" t="str">
            <v>15EHP-2x2-0.6HP-NP</v>
          </cell>
          <cell r="H105">
            <v>36.6</v>
          </cell>
          <cell r="I105">
            <v>7</v>
          </cell>
          <cell r="J105">
            <v>0.5</v>
          </cell>
          <cell r="K105">
            <v>14742.5</v>
          </cell>
        </row>
        <row r="106">
          <cell r="D106" t="str">
            <v>Bdr010D Tj. Pinang</v>
          </cell>
          <cell r="E106" t="str">
            <v>N00°55'27.4 E104°26'54.5</v>
          </cell>
          <cell r="F106" t="str">
            <v>Jl. Taman Bahagia No. 4, Tanjung Pinang</v>
          </cell>
          <cell r="G106" t="str">
            <v>15EHP-2x2-0.6HP-NP</v>
          </cell>
          <cell r="H106">
            <v>36.6</v>
          </cell>
          <cell r="I106">
            <v>7</v>
          </cell>
          <cell r="J106">
            <v>0.5</v>
          </cell>
          <cell r="K106">
            <v>14742.5</v>
          </cell>
        </row>
        <row r="108">
          <cell r="D108" t="str">
            <v>Bdr030G May Mart</v>
          </cell>
          <cell r="E108" t="str">
            <v>N01°07'37.0 E104°02'42.5</v>
          </cell>
          <cell r="F108" t="str">
            <v>Komp. Green Garden (Front Mushola Shiratal Mustaqim), Batam</v>
          </cell>
          <cell r="G108" t="str">
            <v>15EHP-4x2-0.6HP-NP</v>
          </cell>
          <cell r="H108">
            <v>36.6</v>
          </cell>
          <cell r="I108">
            <v>7</v>
          </cell>
          <cell r="J108">
            <v>0.5</v>
          </cell>
          <cell r="K108">
            <v>14756.5</v>
          </cell>
        </row>
        <row r="109">
          <cell r="D109" t="str">
            <v>BT1015 May Mart 2</v>
          </cell>
          <cell r="E109" t="str">
            <v>N01°07'42.0 E104°03'21.7</v>
          </cell>
          <cell r="F109" t="str">
            <v>Gedung PLN Batam Jl. Engku Putri No.3 Batam Centre</v>
          </cell>
          <cell r="G109" t="str">
            <v>15EHP-4x2-0.6HP-NP</v>
          </cell>
          <cell r="H109">
            <v>36.6</v>
          </cell>
          <cell r="I109">
            <v>7</v>
          </cell>
          <cell r="J109">
            <v>0.5</v>
          </cell>
          <cell r="K109">
            <v>14756.5</v>
          </cell>
        </row>
        <row r="111">
          <cell r="D111" t="str">
            <v>BT0010 Tiban 2</v>
          </cell>
          <cell r="E111" t="str">
            <v>N01°06'38.2 E103°58'22.9</v>
          </cell>
          <cell r="F111" t="str">
            <v>Kompleks PerumTiban Mas Batam</v>
          </cell>
          <cell r="G111" t="str">
            <v>15EHP-4x2-0.6HP-NP</v>
          </cell>
          <cell r="H111">
            <v>36.6</v>
          </cell>
          <cell r="I111">
            <v>7</v>
          </cell>
          <cell r="J111">
            <v>0.5</v>
          </cell>
          <cell r="K111">
            <v>14651.5</v>
          </cell>
        </row>
        <row r="112">
          <cell r="D112" t="str">
            <v>Bdr009E Tiban</v>
          </cell>
          <cell r="E112" t="str">
            <v>N01°07'19.9 E103°58'39.2</v>
          </cell>
          <cell r="F112" t="str">
            <v>Jl. Kartini 3 No. 10 Sei Harapan Batam</v>
          </cell>
          <cell r="G112" t="str">
            <v>15EHP-4x2-0.6HP-NP</v>
          </cell>
          <cell r="H112">
            <v>36.6</v>
          </cell>
          <cell r="I112">
            <v>7</v>
          </cell>
          <cell r="J112">
            <v>0.5</v>
          </cell>
          <cell r="K112">
            <v>14651.5</v>
          </cell>
        </row>
        <row r="114">
          <cell r="D114" t="str">
            <v>BT1019 Duta Mas</v>
          </cell>
          <cell r="E114" t="str">
            <v>N01°06'15.5 E104°02'24.8</v>
          </cell>
          <cell r="F114" t="str">
            <v>Komplek Perumahan  Plamo Jl.Yos sudarso Batam</v>
          </cell>
          <cell r="G114" t="str">
            <v>15EHP-4x2-0.6HP-NP</v>
          </cell>
          <cell r="H114">
            <v>36.6</v>
          </cell>
          <cell r="I114">
            <v>7</v>
          </cell>
          <cell r="J114">
            <v>0.5</v>
          </cell>
          <cell r="K114">
            <v>15099.5</v>
          </cell>
        </row>
        <row r="115">
          <cell r="D115" t="str">
            <v>BT1017 Pelita</v>
          </cell>
          <cell r="E115" t="str">
            <v>N01°08'27.7 E104°01'25.2</v>
          </cell>
          <cell r="F115" t="str">
            <v>Jl. Kartini Starpage Pelita Batam</v>
          </cell>
          <cell r="G115" t="str">
            <v>15EHP-4x2-0.6HP-NP</v>
          </cell>
          <cell r="H115">
            <v>36.6</v>
          </cell>
          <cell r="I115">
            <v>7</v>
          </cell>
          <cell r="J115">
            <v>0.5</v>
          </cell>
          <cell r="K115">
            <v>15099.5</v>
          </cell>
        </row>
        <row r="117">
          <cell r="D117" t="str">
            <v>RK4005 Tj. Balai Karimun 5</v>
          </cell>
          <cell r="E117" t="str">
            <v>N01°02'42.3 E103°24'05.1</v>
          </cell>
          <cell r="F117" t="str">
            <v>Jl Raya Penerbangan Tebing RT 04/03 Batam</v>
          </cell>
          <cell r="G117" t="str">
            <v>15EHP-4x2-1.2HP-NP</v>
          </cell>
          <cell r="H117">
            <v>36.6</v>
          </cell>
          <cell r="I117">
            <v>7</v>
          </cell>
          <cell r="J117">
            <v>0.5</v>
          </cell>
          <cell r="K117">
            <v>14756.5</v>
          </cell>
        </row>
        <row r="118">
          <cell r="D118" t="str">
            <v>RK4004 Tj. Balai Karimun 4</v>
          </cell>
          <cell r="E118" t="str">
            <v>N01°00'57.8 E103°25'24.1</v>
          </cell>
          <cell r="F118" t="str">
            <v xml:space="preserve">Sei Ayam, Tanjung Balai Karimun </v>
          </cell>
          <cell r="G118" t="str">
            <v>15EHP-4x2-1.2HP-NP</v>
          </cell>
          <cell r="H118">
            <v>36.6</v>
          </cell>
          <cell r="I118">
            <v>7</v>
          </cell>
          <cell r="J118">
            <v>0.5</v>
          </cell>
          <cell r="K118">
            <v>14756.5</v>
          </cell>
        </row>
        <row r="120">
          <cell r="D120" t="str">
            <v>BT0012 Batu Aji</v>
          </cell>
          <cell r="E120" t="str">
            <v>N01°02'47.9 E103°58'23.3</v>
          </cell>
          <cell r="F120" t="str">
            <v>Mesjid Baitul Falah (Perum Citra Pendawa)</v>
          </cell>
          <cell r="G120" t="str">
            <v>15EHP-4x2-0.6HP-NP</v>
          </cell>
          <cell r="H120">
            <v>36.6</v>
          </cell>
          <cell r="I120">
            <v>7</v>
          </cell>
          <cell r="J120">
            <v>0.5</v>
          </cell>
          <cell r="K120">
            <v>14798.5</v>
          </cell>
        </row>
        <row r="121">
          <cell r="D121" t="str">
            <v>Bdr021I Sagulung</v>
          </cell>
          <cell r="E121" t="str">
            <v>N01°02'39.9 E103°57'13.2</v>
          </cell>
          <cell r="F121" t="str">
            <v>Jl. Batu Aji Kv. Lama Wilayah Pengembangan Sekupang Batam</v>
          </cell>
          <cell r="G121" t="str">
            <v>15EHP-4x2-0.6HP-NP</v>
          </cell>
          <cell r="H121">
            <v>36.6</v>
          </cell>
          <cell r="I121">
            <v>7</v>
          </cell>
          <cell r="J121">
            <v>0.5</v>
          </cell>
          <cell r="K121">
            <v>14798.5</v>
          </cell>
        </row>
        <row r="123">
          <cell r="D123" t="str">
            <v>BT1017 Pelita</v>
          </cell>
          <cell r="E123" t="str">
            <v>N01°08'27.7 E104°01'25.2</v>
          </cell>
          <cell r="F123" t="str">
            <v>Jl. Kartini Starpage Pelita Batam</v>
          </cell>
          <cell r="G123" t="str">
            <v>15EHP-4x2-0.6HP-NP</v>
          </cell>
          <cell r="H123">
            <v>36.6</v>
          </cell>
          <cell r="I123">
            <v>7</v>
          </cell>
          <cell r="J123">
            <v>0.5</v>
          </cell>
          <cell r="K123">
            <v>15113.5</v>
          </cell>
        </row>
        <row r="124">
          <cell r="D124" t="str">
            <v>Bdr023L Raden Patah</v>
          </cell>
          <cell r="E124" t="str">
            <v>N01°08'09.9 E104°00'57.6</v>
          </cell>
          <cell r="F124" t="str">
            <v>15EHP-4x2-0.6HP-NP</v>
          </cell>
          <cell r="G124" t="str">
            <v>15EHP-4x2-0.6HP-NP</v>
          </cell>
          <cell r="H124">
            <v>36.6</v>
          </cell>
          <cell r="I124">
            <v>7</v>
          </cell>
          <cell r="J124">
            <v>0.5</v>
          </cell>
          <cell r="K124">
            <v>15113.5</v>
          </cell>
        </row>
        <row r="126">
          <cell r="D126" t="str">
            <v>RK4003 Tj. Balai Karimun 3</v>
          </cell>
          <cell r="E126" t="str">
            <v>N01°00'02.3 E103°23'38.7</v>
          </cell>
          <cell r="F126" t="str">
            <v>Jl. Sungai Pasir Meral TB. Karimun</v>
          </cell>
          <cell r="G126" t="str">
            <v>15EHP-4x2-0.6HP-NP</v>
          </cell>
          <cell r="H126">
            <v>36.6</v>
          </cell>
          <cell r="I126">
            <v>7</v>
          </cell>
          <cell r="J126">
            <v>0.5</v>
          </cell>
          <cell r="K126">
            <v>15246.5</v>
          </cell>
        </row>
        <row r="127">
          <cell r="D127" t="str">
            <v>RK4002 Tj. Balai Karimun 2</v>
          </cell>
          <cell r="E127" t="str">
            <v>N00°59'48.1 E103°25'46.5</v>
          </cell>
          <cell r="F127" t="str">
            <v>Jl. Pendidikan depan PGA TB. Karimun</v>
          </cell>
          <cell r="G127" t="str">
            <v>15EHP-4x2-0.6HP-NP</v>
          </cell>
          <cell r="H127">
            <v>36.6</v>
          </cell>
          <cell r="I127">
            <v>7</v>
          </cell>
          <cell r="J127">
            <v>0.5</v>
          </cell>
          <cell r="K127">
            <v>15246.5</v>
          </cell>
        </row>
        <row r="129">
          <cell r="D129" t="str">
            <v>RK4001 Tj. Balai Karimun 1</v>
          </cell>
          <cell r="E129" t="str">
            <v>N00°59'28.2 E103°26'13.7</v>
          </cell>
          <cell r="F129" t="str">
            <v>Jl. Pendidikan depan PGA TB. Karimun</v>
          </cell>
          <cell r="G129" t="str">
            <v>15EHP-4x2-0.6HP-NP</v>
          </cell>
          <cell r="H129">
            <v>36.6</v>
          </cell>
          <cell r="I129">
            <v>7</v>
          </cell>
          <cell r="J129">
            <v>0.5</v>
          </cell>
          <cell r="K129">
            <v>14770.5</v>
          </cell>
        </row>
        <row r="130">
          <cell r="D130" t="str">
            <v>RK4004 Tj. Balai Karimun 4</v>
          </cell>
          <cell r="E130" t="str">
            <v>N01°00'57.8 E103°25'24.1</v>
          </cell>
          <cell r="F130" t="str">
            <v>Sei Ayam, Tanjung Balai Karimun</v>
          </cell>
          <cell r="G130" t="str">
            <v>15EHP-4x2-0.6HP-NP</v>
          </cell>
          <cell r="H130">
            <v>36.6</v>
          </cell>
          <cell r="I130">
            <v>7</v>
          </cell>
          <cell r="J130">
            <v>0.5</v>
          </cell>
          <cell r="K130">
            <v>14770.5</v>
          </cell>
        </row>
        <row r="132">
          <cell r="D132" t="str">
            <v>RK4002 Tj. Balai Karimun 2</v>
          </cell>
          <cell r="E132" t="str">
            <v>N00°59'48.1 E103°25'46.5</v>
          </cell>
          <cell r="F132" t="str">
            <v>Jl.Pendidikan samping jalan Pinang Merah TB. Karimun</v>
          </cell>
          <cell r="G132" t="str">
            <v>15EHP-4x2-0.6HP-NP</v>
          </cell>
          <cell r="H132">
            <v>36.6</v>
          </cell>
          <cell r="I132">
            <v>7</v>
          </cell>
          <cell r="J132">
            <v>0.5</v>
          </cell>
          <cell r="K132">
            <v>14742.5</v>
          </cell>
        </row>
        <row r="133">
          <cell r="D133" t="str">
            <v>RK4004 Tj. Balai Karimun 4</v>
          </cell>
          <cell r="E133" t="str">
            <v>N01°00'57.8 E103°25'24.1</v>
          </cell>
          <cell r="F133" t="str">
            <v>Sei Ayam, Tanjung Balai Karimun</v>
          </cell>
          <cell r="G133" t="str">
            <v>15EHP-4x2-0.6HP-NP</v>
          </cell>
          <cell r="H133">
            <v>36.6</v>
          </cell>
          <cell r="I133">
            <v>7</v>
          </cell>
          <cell r="J133">
            <v>0.5</v>
          </cell>
          <cell r="K133">
            <v>14742.5</v>
          </cell>
        </row>
        <row r="135">
          <cell r="D135" t="str">
            <v>BT0009 Blk. Padang</v>
          </cell>
          <cell r="E135" t="str">
            <v>N01°09'17.1 E103°53'20.0</v>
          </cell>
          <cell r="F135" t="str">
            <v>Kampung Baru samping STO Belakang Padang</v>
          </cell>
          <cell r="G135" t="str">
            <v>7EHP-4x2-0.6HP-NP</v>
          </cell>
          <cell r="H135">
            <v>31</v>
          </cell>
          <cell r="I135">
            <v>7</v>
          </cell>
          <cell r="J135">
            <v>0.2</v>
          </cell>
          <cell r="K135">
            <v>7253</v>
          </cell>
        </row>
        <row r="136">
          <cell r="D136" t="str">
            <v>Bdr014A Sekupang 1</v>
          </cell>
          <cell r="E136" t="str">
            <v>N01°06'34.1 E103°56'15.2</v>
          </cell>
          <cell r="F136" t="str">
            <v>Kompleks Industri Sekupang Kav. No. 34</v>
          </cell>
          <cell r="G136" t="str">
            <v>7EHP-4x2-0.6HP-NP</v>
          </cell>
          <cell r="H136">
            <v>31</v>
          </cell>
          <cell r="I136">
            <v>7</v>
          </cell>
          <cell r="J136">
            <v>0.2</v>
          </cell>
          <cell r="K136">
            <v>7253</v>
          </cell>
        </row>
        <row r="138">
          <cell r="D138" t="str">
            <v>RK4004 Tj. Balai Karimun 4</v>
          </cell>
          <cell r="E138" t="str">
            <v>N01°00'57.8 E103°25'24.1</v>
          </cell>
          <cell r="F138" t="str">
            <v>Sei Ayam, Tanjung Balai Karimun</v>
          </cell>
          <cell r="G138" t="str">
            <v>7EHP-17x2-2.4HP-SD</v>
          </cell>
          <cell r="H138">
            <v>31</v>
          </cell>
          <cell r="I138">
            <v>7</v>
          </cell>
          <cell r="J138">
            <v>0.2</v>
          </cell>
          <cell r="K138">
            <v>7428</v>
          </cell>
        </row>
        <row r="139">
          <cell r="D139" t="str">
            <v>Bdr013A Bk. Mata Kucing</v>
          </cell>
          <cell r="E139" t="str">
            <v>N01°05'25.7 E103°58'16.2</v>
          </cell>
          <cell r="F139" t="str">
            <v>Tower Indosat, Bukit Mata Kucing Batam</v>
          </cell>
          <cell r="G139" t="str">
            <v>7EHP-17x2-2.4HP-SD</v>
          </cell>
          <cell r="H139">
            <v>31</v>
          </cell>
          <cell r="I139">
            <v>7</v>
          </cell>
          <cell r="J139">
            <v>0.2</v>
          </cell>
          <cell r="K139">
            <v>7428</v>
          </cell>
        </row>
        <row r="141">
          <cell r="D141" t="str">
            <v>BI3009 Kijang Bintan</v>
          </cell>
          <cell r="E141" t="str">
            <v>N00°51'18.4 E104°36'25.1</v>
          </cell>
          <cell r="F141" t="str">
            <v>JL. Sei Datuk  NO. 136 RT 2/2 Sei  Kijang</v>
          </cell>
          <cell r="G141" t="str">
            <v>15EHP-4x2-0.6HP-NP</v>
          </cell>
          <cell r="H141">
            <v>36.6</v>
          </cell>
          <cell r="I141">
            <v>7</v>
          </cell>
          <cell r="J141">
            <v>0.5</v>
          </cell>
          <cell r="K141">
            <v>14749.5</v>
          </cell>
        </row>
        <row r="142">
          <cell r="D142" t="str">
            <v>Repeater Rep. Kijang</v>
          </cell>
          <cell r="E142" t="str">
            <v>N00°52'50.9 E104°35'54.4</v>
          </cell>
          <cell r="F142" t="str">
            <v>Jl. Nusantara KM 23 Kijang Bintan</v>
          </cell>
          <cell r="G142" t="str">
            <v>15EHP-4x2-0.6HP-NP</v>
          </cell>
          <cell r="H142">
            <v>36.6</v>
          </cell>
          <cell r="I142">
            <v>7</v>
          </cell>
          <cell r="J142">
            <v>0.5</v>
          </cell>
          <cell r="K142">
            <v>14749.5</v>
          </cell>
        </row>
        <row r="144">
          <cell r="D144" t="str">
            <v>BI3008 Tj. Pinang Km.8</v>
          </cell>
          <cell r="E144" t="str">
            <v>N00°54'54.5 E104°30'16.6</v>
          </cell>
          <cell r="F144" t="str">
            <v>7EHP-4x2-0.6HP-NP</v>
          </cell>
          <cell r="G144" t="str">
            <v>7EHP-4x2-0.6HP-NP</v>
          </cell>
          <cell r="H144">
            <v>31</v>
          </cell>
          <cell r="I144">
            <v>7</v>
          </cell>
          <cell r="J144">
            <v>0.2</v>
          </cell>
          <cell r="K144">
            <v>7414</v>
          </cell>
        </row>
        <row r="145">
          <cell r="D145" t="str">
            <v>Bdr010D Tj. Pinang</v>
          </cell>
          <cell r="E145" t="str">
            <v>N00°55'27.4 E104°26'54.5</v>
          </cell>
          <cell r="F145" t="str">
            <v>Jl. Taman Bahagia Tanjung Pinang</v>
          </cell>
          <cell r="G145" t="str">
            <v>7EHP-4x2-0.6HP-NP</v>
          </cell>
          <cell r="H145">
            <v>31</v>
          </cell>
          <cell r="I145">
            <v>7</v>
          </cell>
          <cell r="J145">
            <v>0.2</v>
          </cell>
          <cell r="K145">
            <v>7414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pulation_Growth"/>
      <sheetName val="Input"/>
      <sheetName val="CLP (2)"/>
      <sheetName val="CLP Year 2005 to 2007 and 2011"/>
      <sheetName val="RBSTypeSites"/>
      <sheetName val="CP 15MHz"/>
      <sheetName val="Contractual Terms"/>
      <sheetName val="General Info"/>
      <sheetName val="Discount + services"/>
      <sheetName val="SITAC-Model"/>
      <sheetName val="USA-Pmod. 1.6.95"/>
      <sheetName val="Financial Inputs"/>
      <sheetName val="Variables"/>
      <sheetName val="dtc_measures"/>
      <sheetName val="FU_BTS"/>
      <sheetName val="MODIF"/>
      <sheetName val="Detailed Report"/>
      <sheetName val="Batam"/>
      <sheetName val="Marshal"/>
      <sheetName val="AGING"/>
      <sheetName val="SPRS breakdown pricing"/>
      <sheetName val="Ranges"/>
      <sheetName val="RunningCost"/>
      <sheetName val="Price List Summary"/>
      <sheetName val="Allowance"/>
      <sheetName val="Trainer"/>
      <sheetName val="course_list"/>
      <sheetName val="Project Summary"/>
      <sheetName val="prod"/>
      <sheetName val="BL"/>
      <sheetName val="CJ"/>
      <sheetName val="EJ"/>
      <sheetName val="WJ"/>
      <sheetName val="Sheet2"/>
      <sheetName val=" "/>
      <sheetName val="Constants"/>
      <sheetName val="Implementation"/>
      <sheetName val="Baseline"/>
      <sheetName val="VR-Rev"/>
      <sheetName val="Pricelist 2004c"/>
      <sheetName val="p2 2021"/>
      <sheetName val="fiber degrade"/>
    </sheetNames>
    <sheetDataSet>
      <sheetData sheetId="0">
        <row r="7">
          <cell r="B7">
            <v>0.02</v>
          </cell>
        </row>
      </sheetData>
      <sheetData sheetId="1" refreshError="1">
        <row r="7">
          <cell r="B7">
            <v>0.02</v>
          </cell>
        </row>
      </sheetData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/>
      <sheetData sheetId="39"/>
      <sheetData sheetId="40" refreshError="1"/>
      <sheetData sheetId="41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pulation_Growth"/>
      <sheetName val="Input"/>
      <sheetName val="CLP (2)"/>
      <sheetName val="CLP Year 2005 to 2007 and 2011"/>
      <sheetName val="RBSTypeSites"/>
      <sheetName val="CP 15MHz"/>
      <sheetName val="Customize"/>
      <sheetName val="Contractual Terms"/>
      <sheetName val="General Info"/>
      <sheetName val="Discount + services"/>
      <sheetName val="SITAC-Model"/>
      <sheetName val="USA-Pmod. 1.6.95"/>
      <sheetName val="Financial Inputs"/>
      <sheetName val="Variables"/>
      <sheetName val="dtc_measures"/>
      <sheetName val="FU_BTS"/>
      <sheetName val="MODIF"/>
      <sheetName val="Detailed Report"/>
      <sheetName val="CODE"/>
      <sheetName val="Ranges"/>
      <sheetName val="Paths 233 &amp; 28 IBC from NTS"/>
      <sheetName val="Pricelist 2004c"/>
      <sheetName val=" "/>
      <sheetName val="Macro2"/>
      <sheetName val="Resource Costs"/>
      <sheetName val="Data"/>
      <sheetName val="Work Requirement"/>
      <sheetName val="Sheet1"/>
      <sheetName val="Batam"/>
      <sheetName val="Cover"/>
      <sheetName val="Hotel Rates"/>
      <sheetName val="USD"/>
      <sheetName val="Drop List"/>
      <sheetName val="Baseline"/>
      <sheetName val="VR-Rev"/>
      <sheetName val="Discount Tables"/>
      <sheetName val="Curr, Site Names, Flex conf"/>
      <sheetName val="list"/>
      <sheetName val="Pontianak"/>
      <sheetName val="Samarinda"/>
      <sheetName val="Banjarmasin"/>
      <sheetName val="Balikpapan"/>
      <sheetName val="SP Input"/>
      <sheetName val="Financial Input"/>
    </sheetNames>
    <sheetDataSet>
      <sheetData sheetId="0">
        <row r="7">
          <cell r="B7">
            <v>0.02</v>
          </cell>
        </row>
      </sheetData>
      <sheetData sheetId="1" refreshError="1">
        <row r="7">
          <cell r="B7">
            <v>0.02</v>
          </cell>
        </row>
      </sheetData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/>
      <sheetData sheetId="39"/>
      <sheetData sheetId="40"/>
      <sheetData sheetId="41"/>
      <sheetData sheetId="42" refreshError="1"/>
      <sheetData sheetId="43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ocal Training"/>
      <sheetName val="Overseas Training"/>
      <sheetName val="Offer to ISAT"/>
      <sheetName val="Expenses"/>
      <sheetName val="TSP 4"/>
      <sheetName val="CCN 3.0"/>
      <sheetName val="CS 3.0"/>
      <sheetName val="CS &amp; DWS 4.0"/>
      <sheetName val="EMA 4.0"/>
      <sheetName val="EMM 5.0"/>
      <sheetName val="INS 2.2"/>
      <sheetName val="VPN 2.2"/>
      <sheetName val="Allowance"/>
      <sheetName val="Hotel"/>
      <sheetName val="Exchange Rates"/>
      <sheetName val="Trainer"/>
      <sheetName val="Input"/>
      <sheetName val="Contractual Terms"/>
      <sheetName val="GeneralInfo"/>
      <sheetName val="Marshal"/>
      <sheetName val="Macro2"/>
      <sheetName val="AM-MARGIN"/>
      <sheetName val="Batam"/>
      <sheetName val="Ranges"/>
      <sheetName val="BIP"/>
    </sheetNames>
    <sheetDataSet>
      <sheetData sheetId="0"/>
      <sheetData sheetId="1"/>
      <sheetData sheetId="2"/>
      <sheetData sheetId="3"/>
      <sheetData sheetId="4"/>
      <sheetData sheetId="5"/>
      <sheetData sheetId="6">
        <row r="51">
          <cell r="D51">
            <v>1.2094499999999999</v>
          </cell>
        </row>
      </sheetData>
      <sheetData sheetId="7">
        <row r="51">
          <cell r="D51">
            <v>1.2094499999999999</v>
          </cell>
        </row>
      </sheetData>
      <sheetData sheetId="8">
        <row r="51">
          <cell r="D51">
            <v>1.2094499999999999</v>
          </cell>
        </row>
      </sheetData>
      <sheetData sheetId="9">
        <row r="51">
          <cell r="D51">
            <v>1.2094499999999999</v>
          </cell>
        </row>
      </sheetData>
      <sheetData sheetId="10">
        <row r="51">
          <cell r="D51">
            <v>1.2094499999999999</v>
          </cell>
        </row>
      </sheetData>
      <sheetData sheetId="11">
        <row r="51">
          <cell r="D51">
            <v>1.2094499999999999</v>
          </cell>
        </row>
      </sheetData>
      <sheetData sheetId="12">
        <row r="51">
          <cell r="D51">
            <v>1.2094499999999999</v>
          </cell>
        </row>
      </sheetData>
      <sheetData sheetId="13">
        <row r="51">
          <cell r="D51">
            <v>1.2094499999999999</v>
          </cell>
        </row>
      </sheetData>
      <sheetData sheetId="14" refreshError="1">
        <row r="51">
          <cell r="D51">
            <v>1.2094499999999999</v>
          </cell>
        </row>
      </sheetData>
      <sheetData sheetId="15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/>
      <sheetData sheetId="24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ice Summary"/>
      <sheetName val="HWSW1"/>
      <sheetName val="HWSW2"/>
      <sheetName val="HWSW3"/>
      <sheetName val="HWSW4"/>
      <sheetName val="HWSW5"/>
      <sheetName val="Implementation"/>
      <sheetName val="Allowance"/>
      <sheetName val="1.1 Deal characteristics"/>
      <sheetName val="Calculations"/>
      <sheetName val="4.1 Applications"/>
      <sheetName val="Calculations 1"/>
      <sheetName val="3.2 Contr, lic and assets scen"/>
      <sheetName val="2.2 Staff scen &amp; central costs"/>
      <sheetName val="Table of contents"/>
      <sheetName val="3.1 Costs and key ratios"/>
      <sheetName val="2.1 Day 1 top down"/>
      <sheetName val="4.5 Voice"/>
      <sheetName val="4.3 Workplace and infra"/>
      <sheetName val="Support sheet"/>
      <sheetName val="Introduction"/>
      <sheetName val="4.2 MSDP"/>
      <sheetName val="4.4 WAN"/>
      <sheetName val="2.3 To Be 2 top down"/>
      <sheetName val="Status"/>
      <sheetName val="X-file"/>
      <sheetName val="DialogData"/>
      <sheetName val="Input"/>
      <sheetName val="Analysis"/>
      <sheetName val="Mutasi"/>
      <sheetName val="Marshal"/>
      <sheetName val="Okt"/>
      <sheetName val="Exchange Rates"/>
      <sheetName val="AR Lain"/>
      <sheetName val="Factors"/>
      <sheetName val="Act"/>
      <sheetName val="Ex_Rate"/>
      <sheetName val="Bank"/>
      <sheetName val="April"/>
      <sheetName val="Agst"/>
      <sheetName val="150"/>
      <sheetName val="Price"/>
      <sheetName val="9"/>
      <sheetName val="BIP"/>
      <sheetName val="CoA"/>
      <sheetName val="Re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4">
          <cell r="K4">
            <v>0.93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TAL SUMMARY 310706"/>
      <sheetName val="BoQ Node B"/>
      <sheetName val="Cover"/>
      <sheetName val="vimport"/>
      <sheetName val="Summary SACME rev.E 3 Aug."/>
      <sheetName val="SS &amp; SPMS SUMMARY"/>
      <sheetName val="Summary SITAC &amp; CME rev.D 18s"/>
      <sheetName val="Summary SITAC &amp; CME rev.D"/>
      <sheetName val="TOTAL SUMMARY PA3"/>
      <sheetName val="FireCodes"/>
      <sheetName val="TOTAL SUMMARY"/>
      <sheetName val="RND JKT"/>
      <sheetName val="RND SBY"/>
      <sheetName val="New RBS MACRO"/>
      <sheetName val="New RBS MACRO 3412"/>
      <sheetName val="HSDPA for Node-B"/>
      <sheetName val="Node B Upgrade"/>
      <sheetName val="RNC"/>
      <sheetName val="RXI"/>
      <sheetName val="DCN"/>
      <sheetName val="New OSS"/>
      <sheetName val="Local Material"/>
      <sheetName val="Delivery&amp;WH - Jabotabek"/>
      <sheetName val="Input data Jbtk"/>
      <sheetName val="Delivery&amp;WH-Surabaya"/>
      <sheetName val="Input data Surabaya"/>
      <sheetName val="Summary SITAC &amp; CME"/>
      <sheetName val="SUM Overview MVVI"/>
      <sheetName val="Cost Details"/>
      <sheetName val="Assumptions"/>
      <sheetName val="Terms &amp; Conditions"/>
      <sheetName val="Data"/>
      <sheetName val="Jakarta 2006"/>
      <sheetName val="Jakarta 2007"/>
      <sheetName val="Jakarta 2008"/>
      <sheetName val="Surabaya 2006"/>
      <sheetName val="Surabaya 2007"/>
      <sheetName val="Surabaya 2008"/>
      <sheetName val="PM Jabotabek"/>
      <sheetName val="PM Surabaya"/>
      <sheetName val="Implementation"/>
      <sheetName val="HWSW1"/>
      <sheetName val="analis"/>
      <sheetName val="CIP"/>
      <sheetName val="trf 7 jht"/>
      <sheetName val="Ex_Rate"/>
      <sheetName val="Jenis"/>
      <sheetName val="150"/>
      <sheetName val="Analysis"/>
      <sheetName val="Price"/>
      <sheetName val="Exchange Rates"/>
      <sheetName val="Quote06-0087ISAT-WCDMA -HSDPA-P"/>
      <sheetName val="Agst"/>
      <sheetName val="feb'08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 refreshError="1">
        <row r="2">
          <cell r="C2">
            <v>2270</v>
          </cell>
          <cell r="D2" t="str">
            <v>Education</v>
          </cell>
        </row>
        <row r="3">
          <cell r="C3">
            <v>2271</v>
          </cell>
          <cell r="D3" t="str">
            <v>Hardware Services</v>
          </cell>
        </row>
        <row r="4">
          <cell r="C4">
            <v>2272</v>
          </cell>
          <cell r="D4" t="str">
            <v>System Support</v>
          </cell>
        </row>
        <row r="5">
          <cell r="C5">
            <v>2274</v>
          </cell>
          <cell r="D5" t="str">
            <v>Spare Parts (for BUSY and BUAC)</v>
          </cell>
        </row>
        <row r="6">
          <cell r="C6">
            <v>2275</v>
          </cell>
        </row>
        <row r="7">
          <cell r="C7">
            <v>2278</v>
          </cell>
        </row>
        <row r="8">
          <cell r="C8">
            <v>2279</v>
          </cell>
        </row>
        <row r="9">
          <cell r="C9">
            <v>2952</v>
          </cell>
          <cell r="D9" t="str">
            <v>Integrate</v>
          </cell>
        </row>
        <row r="10">
          <cell r="C10">
            <v>2953</v>
          </cell>
          <cell r="D10" t="str">
            <v>Network roll-out BUSY (Systems)</v>
          </cell>
        </row>
        <row r="11">
          <cell r="C11">
            <v>2954</v>
          </cell>
          <cell r="D11" t="str">
            <v>Network roll-out BUAC (Access)</v>
          </cell>
        </row>
        <row r="12">
          <cell r="C12">
            <v>2955</v>
          </cell>
          <cell r="D12" t="str">
            <v>Network roll-out BTTN (Transmission)</v>
          </cell>
        </row>
        <row r="13">
          <cell r="C13">
            <v>2956</v>
          </cell>
          <cell r="D13" t="str">
            <v>Network roll-out BMOC (CDMA)</v>
          </cell>
        </row>
        <row r="14">
          <cell r="C14">
            <v>2957</v>
          </cell>
          <cell r="D14" t="str">
            <v>Network roll-out BUGS incl. in-Building Solutions</v>
          </cell>
        </row>
        <row r="15">
          <cell r="C15">
            <v>6600</v>
          </cell>
        </row>
        <row r="16">
          <cell r="C16">
            <v>6910</v>
          </cell>
        </row>
        <row r="17">
          <cell r="C17">
            <v>6950</v>
          </cell>
          <cell r="D17" t="str">
            <v>Managed Services</v>
          </cell>
        </row>
        <row r="18">
          <cell r="C18">
            <v>6967</v>
          </cell>
          <cell r="D18" t="str">
            <v>Advise</v>
          </cell>
        </row>
        <row r="19">
          <cell r="C19">
            <v>6980</v>
          </cell>
        </row>
      </sheetData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PA_NRJ NFV"/>
      <sheetName val="Assumpt_Cons"/>
      <sheetName val="Revision History"/>
      <sheetName val="Price"/>
      <sheetName val="Outsource_Costs"/>
      <sheetName val="Price_simulation"/>
      <sheetName val="C_RC_Financials"/>
      <sheetName val="I&amp;O_Valuation"/>
      <sheetName val="ASUNSUB1"/>
      <sheetName val="AS1MODD"/>
      <sheetName val="COPPER ACCESS"/>
      <sheetName val="FireCodes"/>
      <sheetName val="Analysis"/>
      <sheetName val="Implementation"/>
      <sheetName val="HWSW1"/>
      <sheetName val="I_Pricing"/>
      <sheetName val="4300.10 List of Cash and Bank"/>
      <sheetName val="Hua Yang Quarterly"/>
      <sheetName val="Macro1"/>
      <sheetName val="SP Input"/>
      <sheetName val="Input"/>
      <sheetName val="4.5 Voice"/>
      <sheetName val="4.2 MSDP"/>
      <sheetName val="4.4 WAN"/>
      <sheetName val="Status"/>
      <sheetName val="Book Depn_RTGC"/>
    </sheetNames>
    <sheetDataSet>
      <sheetData sheetId="0"/>
      <sheetData sheetId="1" refreshError="1">
        <row r="29">
          <cell r="B29">
            <v>2200</v>
          </cell>
        </row>
        <row r="30">
          <cell r="B30">
            <v>550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pacity Data"/>
      <sheetName val="MenuSheet"/>
      <sheetName val="Update notes"/>
      <sheetName val="SLA Scope"/>
      <sheetName val="BOQ Input"/>
      <sheetName val="Financial Input"/>
      <sheetName val="Tools &amp; Non Salary Input"/>
      <sheetName val="Organisational Input"/>
      <sheetName val="Input"/>
      <sheetName val="SP Input"/>
      <sheetName val="NPO Input"/>
      <sheetName val="Transition Cost Input"/>
      <sheetName val="Network Director Office Result"/>
      <sheetName val="SNA Result"/>
      <sheetName val="NPO Result"/>
      <sheetName val="NBP Result"/>
      <sheetName val="SP Result"/>
      <sheetName val="Organisation Chart Result"/>
      <sheetName val="Calculations"/>
      <sheetName val="Manpower Summary"/>
      <sheetName val="Workforce allocation"/>
      <sheetName val="Total cost per year Result"/>
      <sheetName val="NFM Result"/>
      <sheetName val="Establish"/>
      <sheetName val="Transfer"/>
      <sheetName val="Assumpt_Cons"/>
      <sheetName val="Implementation"/>
      <sheetName val="FireCodes"/>
      <sheetName val="HWSW1"/>
      <sheetName val="Price"/>
      <sheetName val="Hua Yang Quarterly"/>
      <sheetName val="Sheet1"/>
      <sheetName val="Macro1"/>
      <sheetName val="Outsource_Costs"/>
      <sheetName val="Price_simulation"/>
      <sheetName val="C_RC_Financials"/>
      <sheetName val="I&amp;O_Valuation"/>
    </sheetNames>
    <sheetDataSet>
      <sheetData sheetId="0">
        <row r="31">
          <cell r="H31">
            <v>2</v>
          </cell>
        </row>
      </sheetData>
      <sheetData sheetId="1">
        <row r="31">
          <cell r="H31">
            <v>2</v>
          </cell>
        </row>
      </sheetData>
      <sheetData sheetId="2">
        <row r="155">
          <cell r="H155">
            <v>6</v>
          </cell>
        </row>
      </sheetData>
      <sheetData sheetId="3">
        <row r="31">
          <cell r="H31">
            <v>2</v>
          </cell>
        </row>
      </sheetData>
      <sheetData sheetId="4">
        <row r="31">
          <cell r="H31">
            <v>2</v>
          </cell>
        </row>
      </sheetData>
      <sheetData sheetId="5">
        <row r="155">
          <cell r="H155">
            <v>6</v>
          </cell>
        </row>
      </sheetData>
      <sheetData sheetId="6">
        <row r="31">
          <cell r="H31">
            <v>2</v>
          </cell>
        </row>
      </sheetData>
      <sheetData sheetId="7"/>
      <sheetData sheetId="8" refreshError="1">
        <row r="155">
          <cell r="H155">
            <v>6</v>
          </cell>
          <cell r="M155">
            <v>34</v>
          </cell>
          <cell r="AV155">
            <v>12</v>
          </cell>
          <cell r="BA155">
            <v>12</v>
          </cell>
          <cell r="BF155">
            <v>12</v>
          </cell>
          <cell r="BK155">
            <v>12</v>
          </cell>
          <cell r="BP155">
            <v>12</v>
          </cell>
          <cell r="BU155">
            <v>12</v>
          </cell>
        </row>
        <row r="156">
          <cell r="H156">
            <v>0</v>
          </cell>
          <cell r="M156">
            <v>0</v>
          </cell>
          <cell r="R156">
            <v>0</v>
          </cell>
          <cell r="W156">
            <v>0</v>
          </cell>
          <cell r="AB156">
            <v>0</v>
          </cell>
          <cell r="AG156">
            <v>0</v>
          </cell>
          <cell r="AL156">
            <v>0</v>
          </cell>
          <cell r="AQ156">
            <v>0</v>
          </cell>
          <cell r="AV156">
            <v>0</v>
          </cell>
          <cell r="BF156">
            <v>0</v>
          </cell>
          <cell r="BK156">
            <v>0</v>
          </cell>
          <cell r="BP156">
            <v>0</v>
          </cell>
          <cell r="BU156">
            <v>0</v>
          </cell>
          <cell r="BZ156">
            <v>0</v>
          </cell>
          <cell r="CE156">
            <v>0</v>
          </cell>
          <cell r="CJ156">
            <v>0</v>
          </cell>
          <cell r="CO156">
            <v>0</v>
          </cell>
          <cell r="CT156">
            <v>0</v>
          </cell>
          <cell r="CY156">
            <v>0</v>
          </cell>
        </row>
        <row r="166">
          <cell r="R166">
            <v>8</v>
          </cell>
          <cell r="W166">
            <v>12</v>
          </cell>
          <cell r="AB166">
            <v>12</v>
          </cell>
          <cell r="AG166">
            <v>12</v>
          </cell>
          <cell r="AL166">
            <v>12</v>
          </cell>
          <cell r="AQ166">
            <v>12</v>
          </cell>
          <cell r="BZ166">
            <v>12</v>
          </cell>
          <cell r="CE166">
            <v>12</v>
          </cell>
          <cell r="CJ166">
            <v>12</v>
          </cell>
          <cell r="CO166">
            <v>12</v>
          </cell>
          <cell r="CT166">
            <v>34</v>
          </cell>
          <cell r="CY166">
            <v>12</v>
          </cell>
        </row>
      </sheetData>
      <sheetData sheetId="9" refreshError="1">
        <row r="31">
          <cell r="H31">
            <v>2</v>
          </cell>
          <cell r="M31">
            <v>2</v>
          </cell>
          <cell r="R31">
            <v>2</v>
          </cell>
          <cell r="W31">
            <v>2</v>
          </cell>
          <cell r="AB31">
            <v>2</v>
          </cell>
          <cell r="AG31">
            <v>2</v>
          </cell>
          <cell r="AL31">
            <v>2</v>
          </cell>
          <cell r="AQ31">
            <v>2</v>
          </cell>
          <cell r="AV31">
            <v>2</v>
          </cell>
          <cell r="BA31">
            <v>1</v>
          </cell>
          <cell r="BF31">
            <v>1</v>
          </cell>
          <cell r="BK31">
            <v>1</v>
          </cell>
          <cell r="BP31">
            <v>1</v>
          </cell>
          <cell r="BU31">
            <v>1</v>
          </cell>
          <cell r="BZ31">
            <v>1</v>
          </cell>
          <cell r="CE31">
            <v>1</v>
          </cell>
          <cell r="CJ31">
            <v>1</v>
          </cell>
          <cell r="CO31">
            <v>1</v>
          </cell>
          <cell r="CT31">
            <v>1</v>
          </cell>
          <cell r="CY31">
            <v>1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pdates"/>
      <sheetName val="Interface"/>
      <sheetName val="SDP_Output"/>
      <sheetName val="Navigation"/>
      <sheetName val="CPU_Output"/>
      <sheetName val="INS_AAA_CCN_Output"/>
      <sheetName val="GSN_Output"/>
      <sheetName val="MGW_signalling"/>
      <sheetName val="Memory_Output"/>
      <sheetName val="HW_Output"/>
      <sheetName val="Trunk_Output"/>
      <sheetName val="NRG_Output"/>
      <sheetName val="Signalling_Output"/>
      <sheetName val="Max_Mem_Calc"/>
      <sheetName val="SubMemory_Graph"/>
      <sheetName val="DSMemory_Graph"/>
      <sheetName val="DSMemorySub_Graph"/>
      <sheetName val="CentralProzessor_Graph"/>
      <sheetName val="Subscriber_Graph"/>
      <sheetName val="CPLoadDist_Graph"/>
      <sheetName val="Memory_Graph"/>
      <sheetName val="TrafficHandling_Graph"/>
      <sheetName val="LocationUpdate_Graph"/>
      <sheetName val="Traffic_Graph"/>
      <sheetName val="MSCSubdist_Graph"/>
      <sheetName val="MSCCapacityTran_Graph"/>
      <sheetName val="MSCCapacityPra_Graph"/>
      <sheetName val="MSCCapacityBa_Graph"/>
      <sheetName val="MSCLocUpdate_Graph"/>
      <sheetName val="MSCHandover_Graph"/>
      <sheetName val="UMSCHandover_Graph"/>
      <sheetName val="MSCUsagesIN_Graph"/>
      <sheetName val="MSCUsagesGMSC_Graph"/>
      <sheetName val="MSCMessage_Graph"/>
      <sheetName val="MSCTraffic_Graph"/>
      <sheetName val="MSCCharging_Graph"/>
      <sheetName val="MSCSelect_Graph"/>
      <sheetName val="MSCMobile_Graph"/>
      <sheetName val="Tran_Graph"/>
      <sheetName val="Trip_Graph"/>
      <sheetName val="FNR_Graph"/>
      <sheetName val="MSIDSN_Graph"/>
      <sheetName val="EWAS_Output"/>
      <sheetName val="EWAS_Capacity_Summary_Graph"/>
      <sheetName val="HSR_Output"/>
      <sheetName val="AAA_Transact_Graph"/>
      <sheetName val="Transact_Graph"/>
      <sheetName val="CPLoad_Graph"/>
      <sheetName val="SCFTraffic_Graph"/>
      <sheetName val="SSFTraffic_Graph"/>
      <sheetName val="INsub_Graph"/>
      <sheetName val="UMTSSubs_Graph"/>
      <sheetName val="MSC_NP_Graph"/>
      <sheetName val="IOG3_Graph"/>
      <sheetName val="IOG_Results"/>
      <sheetName val="STPTotal_Graph"/>
      <sheetName val="STPLoad_Graph"/>
      <sheetName val="STPLoadSub_Graph"/>
      <sheetName val="Graphs"/>
      <sheetName val="STP_Graphs"/>
      <sheetName val="MSC_Sensitivity"/>
      <sheetName val="IN_Results"/>
      <sheetName val="AAA_Capacity_Summary_Graph"/>
      <sheetName val="HSR_Transact_Graph"/>
      <sheetName val="HSR_Traffic_Mix_Graph"/>
      <sheetName val="HSR_Capacity_Summary_Graph"/>
      <sheetName val="HLR_Sensitivity"/>
      <sheetName val="Memory_Sensitivity"/>
      <sheetName val="IN_Sensitivity"/>
      <sheetName val="IOG_Graphs"/>
      <sheetName val="MGW_Output"/>
      <sheetName val="GGSN_Output"/>
      <sheetName val="GSN_APlocal"/>
      <sheetName val="GSN_Mob_mngt_sensitivity"/>
      <sheetName val="GSN_sensitivity"/>
      <sheetName val="APG_Output"/>
      <sheetName val="MGW_SW_Licenses"/>
      <sheetName val="MGW_MP_Load"/>
      <sheetName val="AAA_Sensitivity"/>
      <sheetName val="HSR_Sensitivity"/>
      <sheetName val="EWAS_Sensitivity"/>
      <sheetName val="Out_Interface"/>
      <sheetName val="Excel_Version "/>
      <sheetName val="Miscellaneous"/>
      <sheetName val="Jump_Modules"/>
      <sheetName val="SAE_Update_Modules"/>
      <sheetName val="SCF_Update_Modules"/>
      <sheetName val="Functions"/>
      <sheetName val="UPDATE_Modules"/>
      <sheetName val="Print_Modules"/>
      <sheetName val="HLR_Update_Modules"/>
      <sheetName val="Sheet1"/>
      <sheetName val="Assumpt_Cons"/>
      <sheetName val="Summary"/>
      <sheetName val="CODE"/>
      <sheetName val="ekuitanak"/>
      <sheetName val="GOR-SHKJ"/>
      <sheetName val="GLOBAL"/>
      <sheetName val="Hua Yang Quarterly"/>
      <sheetName val="Macro1"/>
      <sheetName val="A"/>
      <sheetName val="WP-PBM-04"/>
      <sheetName val="SPRS breakdown pricing"/>
      <sheetName val="USD"/>
      <sheetName val="Discount Tables"/>
    </sheetNames>
    <sheetDataSet>
      <sheetData sheetId="0" refreshError="1"/>
      <sheetData sheetId="1" refreshError="1">
        <row r="74">
          <cell r="C74" t="b">
            <v>0</v>
          </cell>
        </row>
        <row r="391">
          <cell r="C391" t="b">
            <v>1</v>
          </cell>
        </row>
        <row r="392">
          <cell r="C392" t="b">
            <v>1</v>
          </cell>
        </row>
      </sheetData>
      <sheetData sheetId="2" refreshError="1"/>
      <sheetData sheetId="3" refreshError="1"/>
      <sheetData sheetId="4"/>
      <sheetData sheetId="5" refreshError="1"/>
      <sheetData sheetId="6" refreshError="1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etwork Growth (2)"/>
      <sheetName val="SPRS Price"/>
      <sheetName val="SPRS Price Cal"/>
      <sheetName val="SPRS breakdown pricing"/>
      <sheetName val="SPRS vs SPMS (2)"/>
      <sheetName val="SPRS vs SPMS (1)"/>
      <sheetName val="Interface"/>
      <sheetName val="3 - M &amp; T-Series Products"/>
      <sheetName val="factor"/>
      <sheetName val="GLP_s_changed_from_previous"/>
      <sheetName val="BS pricing"/>
      <sheetName val="Product Reference Tables"/>
      <sheetName val="SPRS Price Calculation.v1.3"/>
      <sheetName val="Main"/>
      <sheetName val="SP Input"/>
      <sheetName val="Input"/>
      <sheetName val="Kalkulation"/>
      <sheetName val="Assumpt_Cons"/>
      <sheetName val="Sheet1"/>
      <sheetName val="CODE"/>
      <sheetName val="GOR-SHKJ"/>
      <sheetName val="SUMMARY"/>
      <sheetName val="KAS $"/>
      <sheetName val="GLOBAL"/>
      <sheetName val="Implementation"/>
      <sheetName val="ASUNSUB1"/>
      <sheetName val="AS1MODD"/>
      <sheetName val="COPPER ACCESS"/>
      <sheetName val="Exchange Rates"/>
      <sheetName val="Pontianak"/>
      <sheetName val="Samarinda"/>
      <sheetName val="Banjarmasin"/>
      <sheetName val="Balikpapan"/>
      <sheetName val="Master"/>
      <sheetName val="install"/>
      <sheetName val="General"/>
      <sheetName val="Factors"/>
      <sheetName val="para"/>
      <sheetName val="MNR6"/>
      <sheetName val="Currency &amp; Site Names"/>
      <sheetName val="Calc. Base"/>
      <sheetName val="ARPU-override"/>
      <sheetName val="Drop List"/>
      <sheetName val="Data"/>
    </sheetNames>
    <sheetDataSet>
      <sheetData sheetId="0" refreshError="1"/>
      <sheetData sheetId="1" refreshError="1"/>
      <sheetData sheetId="2" refreshError="1"/>
      <sheetData sheetId="3" refreshError="1">
        <row r="3">
          <cell r="X3">
            <v>0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/>
      <sheetData sheetId="43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raining List"/>
      <sheetName val="RAN R11"/>
      <sheetName val="SOJT"/>
      <sheetName val="Parameter"/>
      <sheetName val="Allowance"/>
      <sheetName val="Trainer"/>
      <sheetName val="USD"/>
      <sheetName val="Ericsson Allowance"/>
      <sheetName val="Hotel Rates"/>
      <sheetName val="TypeSite.AXD155-3"/>
      <sheetName val="WP-PBM-04"/>
      <sheetName val="hitung"/>
      <sheetName val="Interface"/>
      <sheetName val="Constants"/>
      <sheetName val="BP1_23"/>
      <sheetName val="SPRS breakdown pricing"/>
      <sheetName val="SUMMARY"/>
      <sheetName val="TBM"/>
      <sheetName val="Sheet4"/>
      <sheetName val="Bgt"/>
      <sheetName val="Sheet1"/>
      <sheetName val="MVV Costs - Overview"/>
      <sheetName val="harga"/>
    </sheetNames>
    <sheetDataSet>
      <sheetData sheetId="0" refreshError="1"/>
      <sheetData sheetId="1" refreshError="1"/>
      <sheetData sheetId="2" refreshError="1"/>
      <sheetData sheetId="3"/>
      <sheetData sheetId="4"/>
      <sheetData sheetId="5" refreshError="1"/>
      <sheetData sheetId="6" refreshError="1">
        <row r="72">
          <cell r="D72">
            <v>1.0799719207300611</v>
          </cell>
        </row>
        <row r="137">
          <cell r="D137">
            <v>0.14635074419353422</v>
          </cell>
        </row>
      </sheetData>
      <sheetData sheetId="7"/>
      <sheetData sheetId="8" refreshError="1">
        <row r="662">
          <cell r="H662">
            <v>500000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VV Costs - Overview"/>
      <sheetName val="MVV Costs - Single Interface"/>
      <sheetName val="MVV Costs - Package"/>
      <sheetName val="Data"/>
      <sheetName val="MVV Costs _ Overview"/>
      <sheetName val="Hotel Rates"/>
      <sheetName val="USD"/>
      <sheetName val="Hua Yang Quarterly"/>
      <sheetName val="TypeSite.AXD155-3"/>
      <sheetName val="CONV_TAB"/>
      <sheetName val="General"/>
      <sheetName val="Holiday"/>
      <sheetName val="Contractual Terms"/>
      <sheetName val="Hardware"/>
      <sheetName val="Combinations"/>
      <sheetName val="2. Site Factors"/>
      <sheetName val="3. Hdwr+Sfwr"/>
      <sheetName val="Constants"/>
      <sheetName val="Pricing"/>
      <sheetName val="Power"/>
      <sheetName val="SPRS breakdown pricing"/>
      <sheetName val="A-Pack"/>
      <sheetName val="Interface"/>
      <sheetName val="factor"/>
      <sheetName val="HDR"/>
      <sheetName val="WP-PBM-04"/>
      <sheetName val="Overview"/>
      <sheetName val="hitung"/>
      <sheetName val="harga"/>
      <sheetName val="Input"/>
      <sheetName val="course_list"/>
      <sheetName val="Assumpt_Cons"/>
      <sheetName val="FireCodes"/>
      <sheetName val="Baseline"/>
      <sheetName val="CS Kal Team"/>
      <sheetName val="list"/>
      <sheetName val="Pontianak"/>
      <sheetName val="Samarinda"/>
      <sheetName val="Banjarmasin"/>
      <sheetName val="Balikpapan"/>
      <sheetName val="Discount Tables"/>
      <sheetName val="Curr, Site Names, Flex conf"/>
      <sheetName val="DATA-BASE"/>
      <sheetName val="Link Config KALTENG-KALSEL 2005"/>
      <sheetName val="KALBAR 2005 BOQ"/>
      <sheetName val="Summary"/>
    </sheetNames>
    <sheetDataSet>
      <sheetData sheetId="0" refreshError="1">
        <row r="6">
          <cell r="F6">
            <v>2</v>
          </cell>
        </row>
        <row r="18">
          <cell r="F18">
            <v>2700</v>
          </cell>
        </row>
        <row r="21">
          <cell r="F21">
            <v>90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L_5year Costs"/>
      <sheetName val="Constants"/>
      <sheetName val="MVV Costs - Overview"/>
      <sheetName val="Hotel Rates"/>
      <sheetName val="USD"/>
      <sheetName val="hitung"/>
      <sheetName val="TypeSite.AXD155-3"/>
      <sheetName val="Sheet1"/>
      <sheetName val="Interface"/>
    </sheetNames>
    <sheetDataSet>
      <sheetData sheetId="0">
        <row r="2">
          <cell r="B2">
            <v>150</v>
          </cell>
        </row>
      </sheetData>
      <sheetData sheetId="1" refreshError="1">
        <row r="2">
          <cell r="B2">
            <v>150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Assumptions"/>
      <sheetName val="Risks"/>
      <sheetName val="Cost Summary (BU)"/>
      <sheetName val="Design Costs"/>
      <sheetName val="SE Overhead Costs"/>
      <sheetName val="Bottom-up Costing Inputs"/>
      <sheetName val="Constants"/>
      <sheetName val="TG 1a Timeline"/>
      <sheetName val="Inspection Record"/>
      <sheetName val="Systems_engineering"/>
      <sheetName val="Standard T&amp;C's"/>
      <sheetName val="MVV Costs - Overview"/>
      <sheetName val="Hotel Rates"/>
      <sheetName val="USD"/>
      <sheetName val="SPRS breakdown pricing"/>
    </sheetNames>
    <sheetDataSet>
      <sheetData sheetId="0"/>
      <sheetData sheetId="1"/>
      <sheetData sheetId="2"/>
      <sheetData sheetId="3"/>
      <sheetData sheetId="4"/>
      <sheetData sheetId="5"/>
      <sheetData sheetId="6">
        <row r="24">
          <cell r="B24">
            <v>150</v>
          </cell>
        </row>
      </sheetData>
      <sheetData sheetId="7" refreshError="1">
        <row r="24">
          <cell r="B24">
            <v>150</v>
          </cell>
        </row>
      </sheetData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U Instructions "/>
      <sheetName val="Summary"/>
      <sheetName val="Curr, Site Names, Flex conf"/>
      <sheetName val="Discount Tables"/>
      <sheetName val="MNR7"/>
      <sheetName val="MNR8"/>
      <sheetName val="MNR9"/>
      <sheetName val="ERION WDM"/>
      <sheetName val="Mechanics"/>
      <sheetName val="DCN"/>
      <sheetName val="SYNC"/>
      <sheetName val="NEM&amp;EM-OS MNR7"/>
      <sheetName val="NEM&amp;EM-OS MNR8"/>
      <sheetName val="NEM&amp;EM-OS MNR9"/>
      <sheetName val="IMA 2.2.1"/>
      <sheetName val="IMA 4.1"/>
      <sheetName val="IMA 5.1"/>
      <sheetName val="Overview"/>
      <sheetName val="BILL"/>
      <sheetName val="TypeSite.AXD155-3"/>
      <sheetName val="Price_List"/>
      <sheetName val="Parameters"/>
      <sheetName val="Business Plan Model"/>
      <sheetName val="Input"/>
      <sheetName val="MVV Costs - Overview"/>
      <sheetName val="CONV_TAB"/>
      <sheetName val="Hardware"/>
      <sheetName val="Combinations"/>
      <sheetName val="2. Site Factors"/>
      <sheetName val="3. Hdwr+Sfwr"/>
      <sheetName val="Constants"/>
      <sheetName val="Pricing"/>
      <sheetName val="Power"/>
      <sheetName val="SPRS breakdown pricing"/>
      <sheetName val="8400.2"/>
      <sheetName val="USD"/>
      <sheetName val="311208"/>
      <sheetName val="Finstats"/>
      <sheetName val="ID MENADO"/>
      <sheetName val="Alamat"/>
      <sheetName val="Interface"/>
      <sheetName val="GeneralInfo"/>
      <sheetName val="Sale-Leaseback (2)"/>
      <sheetName val="Sheet1"/>
      <sheetName val="Factors"/>
      <sheetName val="VR-Rev"/>
      <sheetName val="Hotel Rates"/>
      <sheetName val="Sheet2"/>
      <sheetName val="AM-MARGIN"/>
      <sheetName val="AMC-99"/>
      <sheetName val="Macro1"/>
      <sheetName val="CURRENCY"/>
      <sheetName val="Param"/>
      <sheetName val="Traffic and Subr"/>
      <sheetName val="DataValidation"/>
      <sheetName val="Summary Cost"/>
      <sheetName val="NI Cost New Sites"/>
      <sheetName val="PM Database"/>
      <sheetName val="SP Input"/>
      <sheetName val="General"/>
      <sheetName val="NMS98"/>
      <sheetName val="PR-PO value chart - 1A"/>
      <sheetName val="Allowance"/>
      <sheetName val="Trainer"/>
      <sheetName val="EJ master schedule"/>
      <sheetName val="ATP"/>
      <sheetName val="Financial Input"/>
      <sheetName val="CS Kal Team"/>
      <sheetName val="Master"/>
      <sheetName val="List"/>
      <sheetName val="Exchange Rates"/>
    </sheetNames>
    <sheetDataSet>
      <sheetData sheetId="0">
        <row r="70">
          <cell r="C70">
            <v>0</v>
          </cell>
        </row>
      </sheetData>
      <sheetData sheetId="1">
        <row r="70">
          <cell r="C70">
            <v>0</v>
          </cell>
        </row>
      </sheetData>
      <sheetData sheetId="2">
        <row r="70">
          <cell r="C70">
            <v>0</v>
          </cell>
        </row>
      </sheetData>
      <sheetData sheetId="3" refreshError="1">
        <row r="70">
          <cell r="C70">
            <v>0</v>
          </cell>
          <cell r="D70">
            <v>0.1</v>
          </cell>
        </row>
        <row r="72">
          <cell r="C72">
            <v>0</v>
          </cell>
          <cell r="D72">
            <v>0.1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/>
      <sheetData sheetId="70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Assumptions"/>
      <sheetName val="BoQ"/>
      <sheetName val="Headcount"/>
      <sheetName val="Salary"/>
      <sheetName val="Training"/>
      <sheetName val="Travel"/>
      <sheetName val="Comms"/>
      <sheetName val="ISIT"/>
      <sheetName val="Allocations"/>
      <sheetName val="Tools"/>
      <sheetName val="Other"/>
      <sheetName val="Discount Tables"/>
      <sheetName val="Sales"/>
      <sheetName val="List Price (Implementation)"/>
      <sheetName val="Delivery_Terms"/>
      <sheetName val="Overview"/>
      <sheetName val="Scenario"/>
      <sheetName val="ID MENADO"/>
      <sheetName val="Constants"/>
      <sheetName val="USD"/>
      <sheetName val="8400.2"/>
    </sheetNames>
    <sheetDataSet>
      <sheetData sheetId="0" refreshError="1">
        <row r="2">
          <cell r="K2">
            <v>0.06</v>
          </cell>
          <cell r="L2">
            <v>2.5000000000000001E-2</v>
          </cell>
        </row>
        <row r="4">
          <cell r="J4">
            <v>2.2222222222222223E-2</v>
          </cell>
        </row>
      </sheetData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ICE SUMMARY"/>
      <sheetName val="BOQ"/>
      <sheetName val="NMS"/>
      <sheetName val="Services"/>
      <sheetName val="TRAINING"/>
      <sheetName val="60SM-PO"/>
      <sheetName val="50SM-PO"/>
      <sheetName val="NMS-PO"/>
      <sheetName val="Simple Coff."/>
      <sheetName val="Instalation Material"/>
      <sheetName val="PRES. BUNDLES"/>
      <sheetName val="NMS-CPC"/>
      <sheetName val="RP2430 &amp; RP5430 BUNDLES "/>
      <sheetName val="40FOX-PO"/>
      <sheetName val="P.O-OPTINEX RACK"/>
      <sheetName val="CPC SHEETS"/>
      <sheetName val="1660SM-axlcpc"/>
      <sheetName val="1650SMC-axlcpc"/>
      <sheetName val="1640FOX-axlcpc"/>
      <sheetName val="Optinex Rack-axlcpc"/>
      <sheetName val="Simple Coff_"/>
      <sheetName val="Summary"/>
      <sheetName val="Salary"/>
      <sheetName val="Sep"/>
      <sheetName val="KAS $"/>
      <sheetName val="Hotel Rates"/>
      <sheetName val="USD"/>
      <sheetName val="Sheet1"/>
      <sheetName val="Ex-Rate"/>
      <sheetName val="Ex_Rate"/>
      <sheetName val="12-06-ins"/>
      <sheetName val="Sheet8"/>
      <sheetName val="P&amp;L98"/>
      <sheetName val="Irregular Income"/>
      <sheetName val="FE-1770.P1"/>
      <sheetName val="Discount Tables"/>
      <sheetName val="As"/>
      <sheetName val="P.O_x0000_OPTINEX RACK"/>
      <sheetName val="Table Arra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5">
          <cell r="C5">
            <v>1.05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uide"/>
      <sheetName val="Definitions"/>
      <sheetName val="Module list"/>
      <sheetName val="Customer specific Price"/>
      <sheetName val="Station sheet"/>
      <sheetName val="6300"/>
      <sheetName val="Summary"/>
      <sheetName val="Conf. sh. #1"/>
      <sheetName val="Conf. sh. #2"/>
      <sheetName val="Conf. sh. #3"/>
      <sheetName val="Conf. sh. #4"/>
      <sheetName val="6300 Conf. sh. #5"/>
      <sheetName val="Total Prices"/>
      <sheetName val="CU-item split"/>
      <sheetName val="NM21 Sizing"/>
      <sheetName val="QMASTER_040912"/>
      <sheetName val="QMASTER_040912.xls"/>
      <sheetName val="tabel"/>
      <sheetName val="Credit-22"/>
      <sheetName val="NOPAT_VDF"/>
      <sheetName val="Table Array"/>
      <sheetName val="Simple Coff."/>
      <sheetName val="GeneralInfo"/>
      <sheetName val="KAS $"/>
      <sheetName val="cons workpapers"/>
      <sheetName val="equity of abacus"/>
      <sheetName val="CODESS"/>
      <sheetName val="\Users\suyamto\AppData\Local\Mi"/>
      <sheetName val="Links"/>
      <sheetName val="Lead"/>
      <sheetName val="[QMASTER_040912.xls]\Configurat"/>
      <sheetName val="_Configurator_QMASTER_040912.xl"/>
      <sheetName val="_Users_suyamto_AppData_Local_Mi"/>
      <sheetName val="Inputs"/>
      <sheetName val="Data"/>
      <sheetName val="[QMASTER_040912.xls]_Configur_2"/>
      <sheetName val="AAL2 Site List - All"/>
      <sheetName val="Site List"/>
      <sheetName val="Link List"/>
      <sheetName val="SDH Hub Site List - All"/>
      <sheetName val="[QMASTER_040912.xls]_Config_109"/>
      <sheetName val="EastJavaoutdoor"/>
      <sheetName val="6340 configuration inputs"/>
      <sheetName val="Mapping"/>
      <sheetName val="Sheet2"/>
      <sheetName val="Constants"/>
      <sheetName val="[QMASTER_040912.xls]_Configur_3"/>
      <sheetName val="[QMASTER_040912.xls]_Configur_4"/>
      <sheetName val="[QMASTER_040912.xls]_Configu_10"/>
      <sheetName val="[QMASTER_040912.xls]_Configur_5"/>
      <sheetName val="[QMASTER_040912.xls]_Configur_6"/>
      <sheetName val="[QMASTER_040912.xls]_Configur_7"/>
      <sheetName val="[QMASTER_040912.xls]_Configur_8"/>
      <sheetName val="[QMASTER_040912.xls]_Configur_9"/>
      <sheetName val="[QMASTER_040912.xls]_Configu_11"/>
      <sheetName val="[QMASTER_040912.xls]_Configu_12"/>
      <sheetName val="[QMASTER_040912.xls]_Configu_13"/>
      <sheetName val="[QMASTER_040912.xls]_Configu_15"/>
      <sheetName val="[QMASTER_040912.xls]_Configu_14"/>
      <sheetName val="[QMASTER_040912.xls]_Configu_17"/>
      <sheetName val="[QMASTER_040912.xls]_Configu_16"/>
      <sheetName val="[QMASTER_040912.xls]_Configu_18"/>
      <sheetName val="[QMASTER_040912.xls]_Configu_19"/>
      <sheetName val="[QMASTER_040912.xls]_Configu_20"/>
      <sheetName val="[QMASTER_040912.xls]_Configu_23"/>
      <sheetName val="[QMASTER_040912.xls]_Configu_21"/>
      <sheetName val="[QMASTER_040912.xls]_Configu_22"/>
      <sheetName val="[QMASTER_040912.xls]_Configu_24"/>
      <sheetName val="[QMASTER_040912.xls]_Configu_25"/>
      <sheetName val="[QMASTER_040912.xls]_Configu_28"/>
      <sheetName val="[QMASTER_040912.xls]_Configu_26"/>
      <sheetName val="[QMASTER_040912.xls]_Configu_27"/>
      <sheetName val="[QMASTER_040912.xls]_Configu_30"/>
      <sheetName val="[QMASTER_040912.xls]_Configu_29"/>
      <sheetName val="[QMASTER_040912.xls]_Configu_31"/>
      <sheetName val="[QMASTER_040912.xls]_Configu_32"/>
      <sheetName val="[QMASTER_040912.xls]_Configu_33"/>
      <sheetName val="[QMASTER_040912.xls]_Configu_34"/>
      <sheetName val="[QMASTER_040912.xls]_Configu_35"/>
      <sheetName val="[QMASTER_040912.xls]_Configu_38"/>
      <sheetName val="[QMASTER_040912.xls]_Configu_36"/>
      <sheetName val="[QMASTER_040912.xls]_Configu_37"/>
      <sheetName val="[QMASTER_040912.xls]_Configu_40"/>
      <sheetName val="[QMASTER_040912.xls]_Configu_39"/>
      <sheetName val="[QMASTER_040912.xls]_Configu_41"/>
      <sheetName val="[QMASTER_040912.xls]_Configu_42"/>
      <sheetName val="[QMASTER_040912.xls]_Configu_43"/>
      <sheetName val="[QMASTER_040912.xls]_Configu_44"/>
      <sheetName val="[QMASTER_040912.xls]_Configu_45"/>
      <sheetName val="[QMASTER_040912.xls]_Configu_46"/>
      <sheetName val="[QMASTER_040912.xls]_Config_106"/>
      <sheetName val="[QMASTER_040912.xls]_Configu_55"/>
      <sheetName val="[QMASTER_040912.xls]_Configu_47"/>
      <sheetName val="[QMASTER_040912.xls]_Configu_48"/>
      <sheetName val="[QMASTER_040912.xls]_Configu_53"/>
      <sheetName val="[QMASTER_040912.xls]_Configu_50"/>
      <sheetName val="[QMASTER_040912.xls]_Configu_49"/>
      <sheetName val="[QMASTER_040912.xls]_Configu_52"/>
      <sheetName val="[QMASTER_040912.xls]_Configu_51"/>
      <sheetName val="[QMASTER_040912.xls]_Configu_54"/>
      <sheetName val="[QMASTER_040912.xls]_Configu_83"/>
      <sheetName val="[QMASTER_040912.xls]_Configu_57"/>
      <sheetName val="[QMASTER_040912.xls]_Configu_56"/>
      <sheetName val="[QMASTER_040912.xls]_Configu_59"/>
      <sheetName val="[QMASTER_040912.xls]_Configu_58"/>
      <sheetName val="[QMASTER_040912.xls]_Configu_60"/>
      <sheetName val="[QMASTER_040912.xls]_Configu_61"/>
      <sheetName val="[QMASTER_040912.xls]_Configu_63"/>
      <sheetName val="[QMASTER_040912.xls]_Configu_62"/>
      <sheetName val="[QMASTER_040912.xls]_Configu_64"/>
      <sheetName val="[QMASTER_040912.xls]_Configu_65"/>
      <sheetName val="[QMASTER_040912.xls]_Configu_66"/>
      <sheetName val="[QMASTER_040912.xls]_Configu_70"/>
      <sheetName val="[QMASTER_040912.xls]_Configu_67"/>
      <sheetName val="[QMASTER_040912.xls]_Configu_68"/>
      <sheetName val="[QMASTER_040912.xls]_Configu_69"/>
      <sheetName val="[QMASTER_040912.xls]_Configu_73"/>
      <sheetName val="[QMASTER_040912.xls]_Configu_71"/>
      <sheetName val="[QMASTER_040912.xls]_Configu_72"/>
      <sheetName val="[QMASTER_040912.xls]_Configu_74"/>
      <sheetName val="[QMASTER_040912.xls]_Configu_75"/>
      <sheetName val="[QMASTER_040912.xls]_Configu_79"/>
      <sheetName val="[QMASTER_040912.xls]_Configu_76"/>
      <sheetName val="[QMASTER_040912.xls]_Configu_77"/>
      <sheetName val="[QMASTER_040912.xls]_Configu_78"/>
      <sheetName val="[QMASTER_040912.xls]_Configu_80"/>
      <sheetName val="[QMASTER_040912.xls]_Configu_81"/>
      <sheetName val="[QMASTER_040912.xls]_Configu_82"/>
      <sheetName val="[QMASTER_040912.xls]_Configu_84"/>
      <sheetName val="[QMASTER_040912.xls]_Configu_85"/>
      <sheetName val="[QMASTER_040912.xls]_Configu_86"/>
      <sheetName val="[QMASTER_040912.xls]_Configu_90"/>
      <sheetName val="[QMASTER_040912.xls]_Configu_87"/>
      <sheetName val="[QMASTER_040912.xls]_Configu_88"/>
      <sheetName val="[QMASTER_040912.xls]_Configu_89"/>
      <sheetName val="[QMASTER_040912.xls]_Configu_91"/>
      <sheetName val="[QMASTER_040912.xls]_Configu_92"/>
      <sheetName val="[QMASTER_040912.xls]_Configu_93"/>
      <sheetName val="[QMASTER_040912.xls]_Configu_94"/>
      <sheetName val="[QMASTER_040912.xls]_Configu_97"/>
      <sheetName val="[QMASTER_040912.xls]_Configu_96"/>
      <sheetName val="[QMASTER_040912.xls]_Configu_95"/>
      <sheetName val="[QMASTER_040912.xls]_Config_100"/>
      <sheetName val="[QMASTER_040912.xls]_Configu_98"/>
      <sheetName val="[QMASTER_040912.xls]_Configu_99"/>
      <sheetName val="[QMASTER_040912.xls]_Config_103"/>
      <sheetName val="[QMASTER_040912.xls]_Config_101"/>
      <sheetName val="[QMASTER_040912.xls]_Config_102"/>
      <sheetName val="[QMASTER_040912.xls]_Config_104"/>
      <sheetName val="[QMASTER_040912.xls]_Config_105"/>
      <sheetName val="[QMASTER_040912.xls]_Config_107"/>
      <sheetName val="[QMASTER_040912.xls]_Config_108"/>
    </sheetNames>
    <definedNames>
      <definedName name="lookup_area" refersTo="#REF!"/>
    </definedNames>
    <sheetDataSet>
      <sheetData sheetId="0">
        <row r="1">
          <cell r="C1" t="str">
            <v>REFERENCE PRICE LIST for Name, Tender Ref.</v>
          </cell>
        </row>
      </sheetData>
      <sheetData sheetId="1">
        <row r="1">
          <cell r="C1" t="str">
            <v>REFERENCE PRICE LIST for Name, Tender Ref.</v>
          </cell>
        </row>
      </sheetData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 of Contents"/>
      <sheetName val="2 - Summary of Changes "/>
      <sheetName val="3 - M &amp; T-Series Products"/>
      <sheetName val="4 - Cable Products"/>
      <sheetName val="5 - ERX Products"/>
      <sheetName val="ERX Compatibility Matrix"/>
      <sheetName val="6 -  Management Products"/>
      <sheetName val="3 _ M _ T_Series Products"/>
      <sheetName val="augustpricebookDRAFT0803bill"/>
      <sheetName val="Input"/>
      <sheetName val="refer"/>
      <sheetName val="General inputs"/>
      <sheetName val="Financial inputs"/>
      <sheetName val="total PTT DWDM"/>
      <sheetName val="Originalliste"/>
      <sheetName val="Factors"/>
      <sheetName val="INSTMATR"/>
      <sheetName val="NL180"/>
      <sheetName val="NL240"/>
      <sheetName val="Access Radio NL400"/>
      <sheetName val="SPARE"/>
      <sheetName val="Custom_LLR"/>
      <sheetName val="Discount Tables"/>
      <sheetName val="Overview"/>
      <sheetName val="Business Plan Model"/>
      <sheetName val="augustpricebookDRAFT0803bill.xl"/>
      <sheetName val="GeneralInfo"/>
      <sheetName val="Sheet1"/>
      <sheetName val="NOPAT_VDF"/>
      <sheetName val="tabel"/>
      <sheetName val="Summary"/>
      <sheetName val="Credit-22"/>
      <sheetName val="Table Array"/>
      <sheetName val="SPRS breakdown pricing"/>
      <sheetName val="FAULTS"/>
      <sheetName val=" "/>
      <sheetName val="Sheet2"/>
      <sheetName val="MVV Costs - Overview"/>
      <sheetName val="SP Input"/>
      <sheetName val="AM-MARGIN"/>
      <sheetName val="AMC-99"/>
      <sheetName val="Macro1"/>
      <sheetName val="CURRENCY"/>
      <sheetName val="Constants"/>
      <sheetName val="coeffs"/>
      <sheetName val="Notes"/>
      <sheetName val="NR"/>
      <sheetName val="Set-up"/>
      <sheetName val="EastJavaoutdoor"/>
      <sheetName val="6340 configuration inputs"/>
      <sheetName val="Drop List"/>
      <sheetName val="Inputs"/>
      <sheetName val="Resource Costs"/>
      <sheetName val="Data"/>
      <sheetName val="Work Requirement"/>
      <sheetName val="prod"/>
      <sheetName val="BL"/>
      <sheetName val="CJ"/>
      <sheetName val="EJ"/>
      <sheetName val="WJ"/>
      <sheetName val="Assumpt_Cons"/>
      <sheetName val="Help"/>
    </sheetNames>
    <sheetDataSet>
      <sheetData sheetId="0" refreshError="1"/>
      <sheetData sheetId="1" refreshError="1"/>
      <sheetData sheetId="2" refreshError="1">
        <row r="81">
          <cell r="A81" t="str">
            <v>M10/M5 BASE UNITS</v>
          </cell>
        </row>
      </sheetData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/>
      <sheetData sheetId="56"/>
      <sheetData sheetId="57"/>
      <sheetData sheetId="58"/>
      <sheetData sheetId="59"/>
      <sheetData sheetId="60"/>
      <sheetData sheetId="61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SS 3 Yrs Scheme "/>
      <sheetName val="SS 06"/>
      <sheetName val="SS 07"/>
      <sheetName val="SS 08"/>
      <sheetName val="BOQ"/>
      <sheetName val="Reference"/>
      <sheetName val="Summary_OSA 2005"/>
      <sheetName val="Parameter"/>
      <sheetName val="3 - M &amp; T-Series Products"/>
      <sheetName val="Indosat SS Bus Case Rev PA1 (2)"/>
      <sheetName val="Standar"/>
      <sheetName val="RJ"/>
      <sheetName val="Permanent info"/>
      <sheetName val="KAS $"/>
      <sheetName val="Biaya Departemen"/>
      <sheetName val="Balance Sheet"/>
    </sheetNames>
    <sheetDataSet>
      <sheetData sheetId="0" refreshError="1"/>
      <sheetData sheetId="1" refreshError="1">
        <row r="41">
          <cell r="G41">
            <v>0.7</v>
          </cell>
        </row>
      </sheetData>
      <sheetData sheetId="2" refreshError="1"/>
      <sheetData sheetId="3" refreshError="1"/>
      <sheetData sheetId="4" refreshError="1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Indosat 3G MSS Expansion"/>
      <sheetName val="NRO_docs"/>
      <sheetName val="SS"/>
      <sheetName val="SPMS"/>
      <sheetName val="Reference"/>
      <sheetName val="SS 3 Yrs Scheme "/>
      <sheetName val="3 - M &amp; T-Series Products"/>
      <sheetName val="Permanent info"/>
      <sheetName val="Ex-Rate"/>
      <sheetName val="Dok"/>
      <sheetName val="Parameter"/>
      <sheetName val="Tabel"/>
      <sheetName val="pesd_bahan"/>
      <sheetName val="Simple Coff."/>
      <sheetName val="Support_ISA_Additional_MGW_Jul0"/>
    </sheetNames>
    <sheetDataSet>
      <sheetData sheetId="0">
        <row r="22">
          <cell r="C22">
            <v>60000</v>
          </cell>
        </row>
      </sheetData>
      <sheetData sheetId="1"/>
      <sheetData sheetId="2" refreshError="1"/>
      <sheetData sheetId="3"/>
      <sheetData sheetId="4"/>
      <sheetData sheetId="5" refreshError="1">
        <row r="22">
          <cell r="C22">
            <v>60000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CME Type Site Summary"/>
      <sheetName val="SACME Area Summary"/>
      <sheetName val="BTS Land  JKT"/>
      <sheetName val="Site ListRO2007"/>
      <sheetName val="Micro"/>
      <sheetName val="Sitac JKT"/>
      <sheetName val="Tower_Medium"/>
      <sheetName val="Shelter JKT"/>
      <sheetName val="ME"/>
      <sheetName val="Fence&amp;Landscape JKT"/>
      <sheetName val=" PLN Jkt"/>
      <sheetName val="Optional "/>
      <sheetName val="Site_Document"/>
      <sheetName val="BSC  JKT"/>
      <sheetName val="ME&amp;PLN_BSC JKT"/>
      <sheetName val="Reference"/>
      <sheetName val="SS 3 Yrs Scheme "/>
      <sheetName val="Parameter"/>
      <sheetName val="BOQ Roll Out 2007 (Regent) Medi"/>
      <sheetName val="RekonXLSTP"/>
      <sheetName val="Rekon Micro ECRF"/>
      <sheetName val="Sum ECRF MICRO"/>
      <sheetName val="Data Cindy"/>
      <sheetName val="ECRF Micro Pricing"/>
      <sheetName val="Summ Flow Doc"/>
      <sheetName val="Summary"/>
      <sheetName val="Notes"/>
    </sheetNames>
    <sheetDataSet>
      <sheetData sheetId="0">
        <row r="24">
          <cell r="F24">
            <v>209705324</v>
          </cell>
        </row>
      </sheetData>
      <sheetData sheetId="1"/>
      <sheetData sheetId="2"/>
      <sheetData sheetId="3"/>
      <sheetData sheetId="4" refreshError="1">
        <row r="24">
          <cell r="F24">
            <v>209705324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icelist 2004c"/>
      <sheetName val="Summary BoQ"/>
      <sheetName val="TypeSite ML Classic"/>
      <sheetName val="TypeSite Upgrade"/>
      <sheetName val="Inner New TRM"/>
      <sheetName val="Inner Replaced TRM"/>
      <sheetName val="Inner Upgrade TRM"/>
      <sheetName val="TP_DATABASE"/>
      <sheetName val="Micro"/>
      <sheetName val="tabel"/>
      <sheetName val="Marshal"/>
    </sheetNames>
    <sheetDataSet>
      <sheetData sheetId="0" refreshError="1">
        <row r="2">
          <cell r="C2" t="str">
            <v>033/BFY 112 0401/W</v>
          </cell>
          <cell r="D2" t="str">
            <v>PRA</v>
          </cell>
          <cell r="E2">
            <v>13</v>
          </cell>
          <cell r="F2">
            <v>31.7088</v>
          </cell>
        </row>
        <row r="3">
          <cell r="C3" t="str">
            <v>033/BFY 113 0431/W</v>
          </cell>
          <cell r="D3" t="str">
            <v>PRA</v>
          </cell>
          <cell r="E3">
            <v>30</v>
          </cell>
          <cell r="F3">
            <v>77.338800000000006</v>
          </cell>
        </row>
        <row r="4">
          <cell r="C4" t="str">
            <v>329 945/11110</v>
          </cell>
          <cell r="D4" t="str">
            <v>PRA</v>
          </cell>
          <cell r="E4">
            <v>98</v>
          </cell>
          <cell r="F4">
            <v>348.89400000000006</v>
          </cell>
        </row>
        <row r="5">
          <cell r="C5" t="str">
            <v>329 945/11200</v>
          </cell>
          <cell r="D5" t="str">
            <v>PRA</v>
          </cell>
          <cell r="E5">
            <v>99</v>
          </cell>
          <cell r="F5">
            <v>348.89400000000006</v>
          </cell>
        </row>
        <row r="6">
          <cell r="C6" t="str">
            <v>6/NTM 201 230/42</v>
          </cell>
          <cell r="D6" t="str">
            <v>PRA</v>
          </cell>
          <cell r="E6">
            <v>6</v>
          </cell>
          <cell r="F6">
            <v>14.31</v>
          </cell>
        </row>
        <row r="7">
          <cell r="C7" t="str">
            <v>6/NTM 201 230/44</v>
          </cell>
          <cell r="D7" t="str">
            <v>PRA</v>
          </cell>
          <cell r="E7">
            <v>7</v>
          </cell>
          <cell r="F7">
            <v>16.3188</v>
          </cell>
        </row>
        <row r="8">
          <cell r="C8" t="str">
            <v>77/BYB 501/2</v>
          </cell>
          <cell r="D8" t="str">
            <v>PRA</v>
          </cell>
          <cell r="E8">
            <v>171</v>
          </cell>
          <cell r="F8">
            <v>316.27800000000002</v>
          </cell>
        </row>
        <row r="9">
          <cell r="C9" t="str">
            <v>AM0010100/02</v>
          </cell>
          <cell r="D9" t="str">
            <v>PRA</v>
          </cell>
          <cell r="E9">
            <v>167</v>
          </cell>
          <cell r="F9">
            <v>533.5308</v>
          </cell>
        </row>
        <row r="10">
          <cell r="C10" t="str">
            <v>AM0010203/02</v>
          </cell>
          <cell r="D10" t="str">
            <v>PRA</v>
          </cell>
          <cell r="E10">
            <v>500</v>
          </cell>
          <cell r="F10">
            <v>1081.4688000000001</v>
          </cell>
        </row>
        <row r="11">
          <cell r="C11" t="str">
            <v>AM0010401/02</v>
          </cell>
          <cell r="D11" t="str">
            <v>PRA</v>
          </cell>
          <cell r="E11">
            <v>940</v>
          </cell>
          <cell r="F11">
            <v>1582.2108000000001</v>
          </cell>
        </row>
        <row r="12">
          <cell r="C12" t="str">
            <v>BFD 509 14/1</v>
          </cell>
          <cell r="D12" t="str">
            <v>PRA</v>
          </cell>
          <cell r="E12">
            <v>667</v>
          </cell>
          <cell r="F12">
            <v>2574.6552000000001</v>
          </cell>
        </row>
        <row r="13">
          <cell r="C13" t="str">
            <v>BFD 599 028/1</v>
          </cell>
          <cell r="D13" t="str">
            <v>PRA</v>
          </cell>
          <cell r="E13">
            <v>2440</v>
          </cell>
          <cell r="F13">
            <v>5145.3036000000002</v>
          </cell>
        </row>
        <row r="14">
          <cell r="C14" t="str">
            <v>BFD 599 030/1</v>
          </cell>
          <cell r="D14" t="str">
            <v>PRA</v>
          </cell>
          <cell r="E14">
            <v>960</v>
          </cell>
          <cell r="F14">
            <v>2456.7408000000005</v>
          </cell>
        </row>
        <row r="15">
          <cell r="C15" t="str">
            <v xml:space="preserve">BFD 599 031/1                       </v>
          </cell>
          <cell r="D15" t="str">
            <v>PRT</v>
          </cell>
          <cell r="E15">
            <v>700</v>
          </cell>
          <cell r="F15">
            <v>1188</v>
          </cell>
        </row>
        <row r="16">
          <cell r="C16" t="str">
            <v>BFL 510 102/1</v>
          </cell>
          <cell r="D16" t="str">
            <v>PRA</v>
          </cell>
          <cell r="E16">
            <v>940</v>
          </cell>
          <cell r="F16">
            <v>1552.9644000000001</v>
          </cell>
        </row>
        <row r="17">
          <cell r="C17" t="str">
            <v>BFL 510 104/1</v>
          </cell>
          <cell r="D17" t="str">
            <v>PRA</v>
          </cell>
          <cell r="E17">
            <v>156</v>
          </cell>
          <cell r="F17">
            <v>504.28440000000006</v>
          </cell>
        </row>
        <row r="18">
          <cell r="C18" t="str">
            <v>BFL 510 105/2</v>
          </cell>
          <cell r="D18" t="str">
            <v>PRA</v>
          </cell>
          <cell r="E18">
            <v>380</v>
          </cell>
          <cell r="F18">
            <v>1168.7220000000002</v>
          </cell>
        </row>
        <row r="19">
          <cell r="C19" t="str">
            <v>BFL 510 107/1</v>
          </cell>
          <cell r="D19" t="str">
            <v>PRA</v>
          </cell>
          <cell r="E19">
            <v>500</v>
          </cell>
          <cell r="F19">
            <v>1052.2224000000001</v>
          </cell>
        </row>
        <row r="20">
          <cell r="C20" t="str">
            <v>BFL 901 29/1</v>
          </cell>
          <cell r="D20" t="str">
            <v>PRA</v>
          </cell>
          <cell r="E20">
            <v>400</v>
          </cell>
          <cell r="F20">
            <v>1153.5155999999999</v>
          </cell>
        </row>
        <row r="21">
          <cell r="C21" t="str">
            <v>BFL 901 30/1</v>
          </cell>
          <cell r="D21" t="str">
            <v>PRA</v>
          </cell>
          <cell r="E21">
            <v>795</v>
          </cell>
          <cell r="F21">
            <v>1375.8444000000002</v>
          </cell>
        </row>
        <row r="22">
          <cell r="C22" t="str">
            <v>BGK 342 50/1</v>
          </cell>
          <cell r="D22" t="str">
            <v>PRA</v>
          </cell>
          <cell r="E22">
            <v>340</v>
          </cell>
          <cell r="F22">
            <v>877.04640000000006</v>
          </cell>
        </row>
        <row r="23">
          <cell r="C23" t="str">
            <v>BGK 342 51/1</v>
          </cell>
          <cell r="D23" t="str">
            <v>PRA</v>
          </cell>
          <cell r="E23">
            <v>920</v>
          </cell>
          <cell r="F23">
            <v>2152.0620000000004</v>
          </cell>
        </row>
        <row r="24">
          <cell r="C24" t="str">
            <v>BGK 342 52/1</v>
          </cell>
          <cell r="D24" t="str">
            <v>PRA</v>
          </cell>
          <cell r="E24">
            <v>400</v>
          </cell>
          <cell r="F24">
            <v>1172.5128000000002</v>
          </cell>
        </row>
        <row r="25">
          <cell r="C25" t="str">
            <v>BGK 342 53/1</v>
          </cell>
          <cell r="D25" t="str">
            <v>PRA</v>
          </cell>
          <cell r="E25">
            <v>1470</v>
          </cell>
          <cell r="F25">
            <v>3736.4112</v>
          </cell>
        </row>
        <row r="26">
          <cell r="C26" t="str">
            <v>BKV 175 50/1</v>
          </cell>
          <cell r="D26" t="str">
            <v>PRA</v>
          </cell>
          <cell r="E26">
            <v>470</v>
          </cell>
          <cell r="F26">
            <v>864</v>
          </cell>
        </row>
        <row r="27">
          <cell r="C27" t="str">
            <v>BMG 907 003/4</v>
          </cell>
          <cell r="D27" t="str">
            <v>PRA</v>
          </cell>
          <cell r="E27">
            <v>403</v>
          </cell>
          <cell r="F27">
            <v>1066.3164000000002</v>
          </cell>
        </row>
        <row r="28">
          <cell r="C28" t="str">
            <v>BMG 907 013/4</v>
          </cell>
          <cell r="D28" t="str">
            <v>PRA</v>
          </cell>
          <cell r="E28">
            <v>444</v>
          </cell>
          <cell r="F28">
            <v>1041.768</v>
          </cell>
        </row>
        <row r="29">
          <cell r="C29" t="str">
            <v>BML 901 092/1</v>
          </cell>
          <cell r="D29" t="str">
            <v>PRT</v>
          </cell>
          <cell r="E29">
            <v>400</v>
          </cell>
          <cell r="F29">
            <v>1297</v>
          </cell>
        </row>
        <row r="30">
          <cell r="C30" t="str">
            <v>BMR 910 403/2</v>
          </cell>
          <cell r="D30" t="str">
            <v>PRT</v>
          </cell>
          <cell r="E30" t="e">
            <v>#VALUE!</v>
          </cell>
          <cell r="F30" t="str">
            <v xml:space="preserve"> </v>
          </cell>
        </row>
        <row r="31">
          <cell r="C31" t="str">
            <v>DBVA 204 2706/78</v>
          </cell>
          <cell r="D31" t="str">
            <v>PRA</v>
          </cell>
          <cell r="E31">
            <v>68</v>
          </cell>
          <cell r="F31">
            <v>262.52640000000002</v>
          </cell>
        </row>
        <row r="32">
          <cell r="C32" t="str">
            <v>EN/LZT 712 0015</v>
          </cell>
          <cell r="E32">
            <v>26</v>
          </cell>
        </row>
        <row r="33">
          <cell r="C33" t="str">
            <v>EN/LZT 712 0050</v>
          </cell>
          <cell r="E33">
            <v>26</v>
          </cell>
        </row>
        <row r="34">
          <cell r="C34" t="str">
            <v>EN/LZT 712 0069</v>
          </cell>
          <cell r="E34">
            <v>26</v>
          </cell>
        </row>
        <row r="35">
          <cell r="C35" t="str">
            <v>EN/LZT 712 0115</v>
          </cell>
          <cell r="E35">
            <v>26</v>
          </cell>
        </row>
        <row r="36">
          <cell r="C36" t="str">
            <v xml:space="preserve">EN/LZT 712 0122 </v>
          </cell>
          <cell r="E36">
            <v>26</v>
          </cell>
        </row>
        <row r="37">
          <cell r="C37" t="str">
            <v>EN/LZT 712 0156</v>
          </cell>
          <cell r="E37">
            <v>26</v>
          </cell>
        </row>
        <row r="38">
          <cell r="C38" t="str">
            <v>EN/LZT 712 0176</v>
          </cell>
          <cell r="E38">
            <v>26</v>
          </cell>
        </row>
        <row r="39">
          <cell r="C39" t="str">
            <v xml:space="preserve">EN/LZT 712 0177 </v>
          </cell>
          <cell r="E39">
            <v>26</v>
          </cell>
        </row>
        <row r="40">
          <cell r="C40" t="str">
            <v>EN/LZT 712 0178</v>
          </cell>
          <cell r="E40">
            <v>26</v>
          </cell>
        </row>
        <row r="41">
          <cell r="C41" t="str">
            <v>EN/LZT 712 0187</v>
          </cell>
          <cell r="E41">
            <v>26</v>
          </cell>
        </row>
        <row r="42">
          <cell r="C42" t="str">
            <v>EN/LZT 712 0193</v>
          </cell>
          <cell r="E42">
            <v>26</v>
          </cell>
        </row>
        <row r="43">
          <cell r="C43" t="str">
            <v>EN/LZT 712 0198</v>
          </cell>
          <cell r="E43">
            <v>26</v>
          </cell>
        </row>
        <row r="44">
          <cell r="C44" t="str">
            <v xml:space="preserve">EN/LZT 712 0199  </v>
          </cell>
          <cell r="E44">
            <v>26</v>
          </cell>
        </row>
        <row r="45">
          <cell r="C45" t="str">
            <v>EN/LZT 712 0200</v>
          </cell>
          <cell r="E45">
            <v>26</v>
          </cell>
        </row>
        <row r="46">
          <cell r="C46" t="str">
            <v>EN/LZT 712 0207</v>
          </cell>
          <cell r="E46">
            <v>26</v>
          </cell>
          <cell r="F46">
            <v>91.789199999999994</v>
          </cell>
        </row>
        <row r="47">
          <cell r="C47" t="str">
            <v xml:space="preserve">FAB 801 3642/1 </v>
          </cell>
          <cell r="D47" t="str">
            <v>PRA</v>
          </cell>
          <cell r="E47">
            <v>5620</v>
          </cell>
          <cell r="F47">
            <v>9057.3768</v>
          </cell>
        </row>
        <row r="48">
          <cell r="C48" t="str">
            <v xml:space="preserve">FAB 801 3643/1 </v>
          </cell>
          <cell r="D48" t="str">
            <v>PRA</v>
          </cell>
          <cell r="E48">
            <v>15560</v>
          </cell>
          <cell r="F48">
            <v>28943</v>
          </cell>
        </row>
        <row r="49">
          <cell r="C49" t="str">
            <v>FAB 801 3643/2</v>
          </cell>
          <cell r="D49" t="str">
            <v>PRA</v>
          </cell>
          <cell r="E49">
            <v>16710</v>
          </cell>
          <cell r="F49">
            <v>28879</v>
          </cell>
        </row>
        <row r="50">
          <cell r="C50" t="str">
            <v>FAF 901 147</v>
          </cell>
          <cell r="E50">
            <v>213.33333333333334</v>
          </cell>
        </row>
        <row r="51">
          <cell r="C51" t="str">
            <v>FAL 104 3849</v>
          </cell>
          <cell r="D51" t="str">
            <v>PRA</v>
          </cell>
          <cell r="E51">
            <v>2900</v>
          </cell>
          <cell r="F51">
            <v>50</v>
          </cell>
        </row>
        <row r="52">
          <cell r="C52" t="str">
            <v>FAL 104 3850</v>
          </cell>
          <cell r="D52" t="str">
            <v>PRA</v>
          </cell>
          <cell r="E52">
            <v>820</v>
          </cell>
          <cell r="F52">
            <v>50</v>
          </cell>
        </row>
        <row r="53">
          <cell r="C53" t="str">
            <v>FAL 104 3851</v>
          </cell>
          <cell r="D53" t="str">
            <v>PRA</v>
          </cell>
          <cell r="E53">
            <v>1740</v>
          </cell>
          <cell r="F53">
            <v>50</v>
          </cell>
        </row>
        <row r="54">
          <cell r="C54" t="str">
            <v>FAL 104 3852</v>
          </cell>
          <cell r="D54" t="str">
            <v>PRA</v>
          </cell>
          <cell r="E54">
            <v>325</v>
          </cell>
          <cell r="F54">
            <v>50</v>
          </cell>
        </row>
        <row r="55">
          <cell r="C55" t="str">
            <v>FAL 104 3853</v>
          </cell>
          <cell r="D55" t="str">
            <v>PRA</v>
          </cell>
          <cell r="E55">
            <v>1160</v>
          </cell>
          <cell r="F55">
            <v>50</v>
          </cell>
        </row>
        <row r="56">
          <cell r="C56" t="str">
            <v>FAL 104 3886</v>
          </cell>
          <cell r="D56" t="str">
            <v>PRA</v>
          </cell>
          <cell r="E56">
            <v>1102</v>
          </cell>
          <cell r="F56">
            <v>50</v>
          </cell>
        </row>
        <row r="57">
          <cell r="C57" t="str">
            <v>FAL 104 3887</v>
          </cell>
          <cell r="D57" t="str">
            <v>PRA</v>
          </cell>
          <cell r="E57">
            <v>1624</v>
          </cell>
          <cell r="F57">
            <v>50</v>
          </cell>
        </row>
        <row r="58">
          <cell r="C58" t="str">
            <v>FAL 104 3888</v>
          </cell>
          <cell r="D58" t="str">
            <v>PRA</v>
          </cell>
          <cell r="E58">
            <v>2958</v>
          </cell>
          <cell r="F58">
            <v>50</v>
          </cell>
        </row>
        <row r="59">
          <cell r="C59" t="str">
            <v>FAL 104 4133</v>
          </cell>
          <cell r="D59" t="str">
            <v>PRT</v>
          </cell>
          <cell r="E59">
            <v>270</v>
          </cell>
          <cell r="F59">
            <v>50</v>
          </cell>
        </row>
        <row r="60">
          <cell r="C60" t="str">
            <v>FAL 104 4135</v>
          </cell>
          <cell r="D60" t="str">
            <v>PRT</v>
          </cell>
          <cell r="E60">
            <v>870</v>
          </cell>
          <cell r="F60">
            <v>50</v>
          </cell>
        </row>
        <row r="61">
          <cell r="C61" t="str">
            <v>FAL 104 4136</v>
          </cell>
          <cell r="D61" t="str">
            <v>PRT</v>
          </cell>
          <cell r="E61">
            <v>836</v>
          </cell>
          <cell r="F61">
            <v>50</v>
          </cell>
        </row>
        <row r="62">
          <cell r="C62" t="str">
            <v>FAL 104 4383</v>
          </cell>
          <cell r="D62" t="str">
            <v>PRT</v>
          </cell>
          <cell r="E62">
            <v>232</v>
          </cell>
          <cell r="F62">
            <v>50</v>
          </cell>
        </row>
        <row r="63">
          <cell r="C63" t="str">
            <v>FAL 114 16</v>
          </cell>
          <cell r="D63" t="str">
            <v>PRT</v>
          </cell>
          <cell r="E63">
            <v>580</v>
          </cell>
        </row>
        <row r="64">
          <cell r="C64" t="str">
            <v>HRY 102 01/3</v>
          </cell>
          <cell r="D64" t="str">
            <v>PRA</v>
          </cell>
          <cell r="E64">
            <v>4230</v>
          </cell>
          <cell r="F64">
            <v>3476.3364000000001</v>
          </cell>
        </row>
        <row r="65">
          <cell r="C65" t="str">
            <v>HRY 102 02/3</v>
          </cell>
          <cell r="D65" t="str">
            <v>PRA</v>
          </cell>
          <cell r="E65">
            <v>3200</v>
          </cell>
          <cell r="F65">
            <v>3249.18</v>
          </cell>
        </row>
        <row r="66">
          <cell r="C66" t="str">
            <v>HRY 102 03/3</v>
          </cell>
          <cell r="D66" t="str">
            <v>PRA</v>
          </cell>
          <cell r="E66">
            <v>3200</v>
          </cell>
          <cell r="F66">
            <v>3347.9784000000004</v>
          </cell>
        </row>
        <row r="67">
          <cell r="C67" t="str">
            <v>HRY 102 04/3</v>
          </cell>
          <cell r="D67" t="str">
            <v>PRA</v>
          </cell>
          <cell r="E67">
            <v>1870</v>
          </cell>
          <cell r="F67">
            <v>3186.9504000000002</v>
          </cell>
        </row>
        <row r="68">
          <cell r="C68" t="str">
            <v>HRY 102 05/3</v>
          </cell>
          <cell r="D68" t="str">
            <v>PRA</v>
          </cell>
          <cell r="E68">
            <v>2900</v>
          </cell>
          <cell r="F68">
            <v>2087.6723999999999</v>
          </cell>
        </row>
        <row r="69">
          <cell r="C69" t="str">
            <v>HRY 102 06/3</v>
          </cell>
          <cell r="D69" t="str">
            <v>PRA</v>
          </cell>
          <cell r="E69">
            <v>1750</v>
          </cell>
          <cell r="F69">
            <v>1566.0108</v>
          </cell>
        </row>
        <row r="70">
          <cell r="C70" t="str">
            <v>HRY 102 07/3</v>
          </cell>
          <cell r="D70" t="str">
            <v>PRA</v>
          </cell>
          <cell r="E70">
            <v>550</v>
          </cell>
          <cell r="F70">
            <v>876.51720000000012</v>
          </cell>
        </row>
        <row r="71">
          <cell r="C71" t="str">
            <v>HRY 102 08/3</v>
          </cell>
          <cell r="D71" t="str">
            <v>PRA</v>
          </cell>
          <cell r="E71">
            <v>1140</v>
          </cell>
          <cell r="F71">
            <v>1750.8852000000002</v>
          </cell>
        </row>
        <row r="72">
          <cell r="C72" t="str">
            <v>HRY 102 09/3</v>
          </cell>
          <cell r="D72" t="str">
            <v>PRA</v>
          </cell>
          <cell r="E72">
            <v>1190</v>
          </cell>
          <cell r="F72">
            <v>2036.2644000000003</v>
          </cell>
        </row>
        <row r="73">
          <cell r="C73" t="str">
            <v>HRY 102 10/3</v>
          </cell>
          <cell r="D73" t="str">
            <v>PRA</v>
          </cell>
          <cell r="E73">
            <v>950</v>
          </cell>
          <cell r="F73">
            <v>1630.1952000000001</v>
          </cell>
        </row>
        <row r="74">
          <cell r="C74" t="str">
            <v>HRY 102 11/1</v>
          </cell>
          <cell r="D74" t="str">
            <v>PRA</v>
          </cell>
          <cell r="E74">
            <v>350</v>
          </cell>
          <cell r="F74">
            <v>712.00080000000003</v>
          </cell>
        </row>
        <row r="75">
          <cell r="C75" t="str">
            <v>HRY 102 20/1</v>
          </cell>
          <cell r="D75" t="str">
            <v>PRA</v>
          </cell>
          <cell r="E75">
            <v>4480</v>
          </cell>
          <cell r="F75">
            <v>4051.4796000000001</v>
          </cell>
        </row>
        <row r="76">
          <cell r="C76" t="str">
            <v>HRY 102 22/1</v>
          </cell>
          <cell r="D76" t="str">
            <v>PRA</v>
          </cell>
          <cell r="E76">
            <v>2460</v>
          </cell>
          <cell r="F76">
            <v>3754.5444000000002</v>
          </cell>
        </row>
        <row r="77">
          <cell r="C77" t="str">
            <v>HRY 102 26/1</v>
          </cell>
          <cell r="D77" t="str">
            <v>PRA</v>
          </cell>
          <cell r="E77">
            <v>8410</v>
          </cell>
          <cell r="F77">
            <v>7530.2460000000001</v>
          </cell>
        </row>
        <row r="78">
          <cell r="C78" t="str">
            <v>HRY 102 27/1</v>
          </cell>
          <cell r="D78" t="str">
            <v>PRA</v>
          </cell>
          <cell r="E78">
            <v>6280</v>
          </cell>
          <cell r="F78">
            <v>7361.3987999999999</v>
          </cell>
        </row>
        <row r="79">
          <cell r="C79" t="str">
            <v>HRY 901 02/1</v>
          </cell>
          <cell r="D79" t="str">
            <v>PRA</v>
          </cell>
          <cell r="E79">
            <v>4760</v>
          </cell>
          <cell r="F79">
            <v>4765</v>
          </cell>
        </row>
        <row r="80">
          <cell r="C80" t="str">
            <v>HRY 901 02/2</v>
          </cell>
          <cell r="D80" t="str">
            <v>PRA</v>
          </cell>
          <cell r="E80">
            <v>5960</v>
          </cell>
          <cell r="F80">
            <v>5687</v>
          </cell>
        </row>
        <row r="81">
          <cell r="C81" t="str">
            <v>HRY 901 03/1</v>
          </cell>
          <cell r="D81" t="str">
            <v>PRA</v>
          </cell>
          <cell r="E81">
            <v>7330</v>
          </cell>
          <cell r="F81">
            <v>7051</v>
          </cell>
        </row>
        <row r="82">
          <cell r="C82" t="str">
            <v>HRY 901 03/2</v>
          </cell>
          <cell r="D82" t="str">
            <v>PRA</v>
          </cell>
          <cell r="E82">
            <v>9860</v>
          </cell>
          <cell r="F82">
            <v>6956</v>
          </cell>
        </row>
        <row r="83">
          <cell r="C83" t="str">
            <v>HRY 901 09/1</v>
          </cell>
          <cell r="D83" t="str">
            <v>PRA</v>
          </cell>
          <cell r="E83">
            <v>1160</v>
          </cell>
          <cell r="F83">
            <v>2160</v>
          </cell>
        </row>
        <row r="84">
          <cell r="C84" t="str">
            <v>HRY 901 11/1</v>
          </cell>
          <cell r="D84" t="str">
            <v>PRT</v>
          </cell>
          <cell r="E84">
            <v>7650</v>
          </cell>
          <cell r="F84">
            <v>5800</v>
          </cell>
        </row>
        <row r="85">
          <cell r="C85" t="str">
            <v>HRY 901 11/2</v>
          </cell>
          <cell r="D85" t="str">
            <v>PRT</v>
          </cell>
          <cell r="E85">
            <v>5460</v>
          </cell>
          <cell r="F85">
            <v>5800</v>
          </cell>
        </row>
        <row r="86">
          <cell r="C86" t="str">
            <v>HRY 901 11/3</v>
          </cell>
          <cell r="D86" t="str">
            <v>PRT</v>
          </cell>
          <cell r="E86">
            <v>3410</v>
          </cell>
          <cell r="F86">
            <v>5800</v>
          </cell>
        </row>
        <row r="87">
          <cell r="C87" t="str">
            <v>HRY 901 11/4</v>
          </cell>
          <cell r="D87" t="str">
            <v>PRT</v>
          </cell>
          <cell r="E87">
            <v>2090</v>
          </cell>
          <cell r="F87">
            <v>5800</v>
          </cell>
        </row>
        <row r="88">
          <cell r="C88" t="str">
            <v>LDK 901 01/1</v>
          </cell>
          <cell r="D88" t="str">
            <v>PRA</v>
          </cell>
          <cell r="E88">
            <v>630</v>
          </cell>
          <cell r="F88">
            <v>1942.7256</v>
          </cell>
        </row>
        <row r="89">
          <cell r="C89" t="str">
            <v>LDK 901 02/1</v>
          </cell>
          <cell r="D89" t="str">
            <v>PRA</v>
          </cell>
          <cell r="E89">
            <v>62</v>
          </cell>
          <cell r="F89">
            <v>223.23599999999999</v>
          </cell>
        </row>
        <row r="90">
          <cell r="C90" t="str">
            <v>LPY 111 500/1</v>
          </cell>
          <cell r="D90" t="str">
            <v>PRA</v>
          </cell>
          <cell r="E90">
            <v>1740</v>
          </cell>
          <cell r="F90">
            <v>1188</v>
          </cell>
        </row>
        <row r="91">
          <cell r="C91" t="str">
            <v>LSB 903 36</v>
          </cell>
          <cell r="D91" t="str">
            <v>PRA</v>
          </cell>
          <cell r="E91">
            <v>11</v>
          </cell>
          <cell r="F91">
            <v>33.199199999999998</v>
          </cell>
        </row>
        <row r="92">
          <cell r="C92" t="str">
            <v>LSD 319 80</v>
          </cell>
          <cell r="D92" t="str">
            <v>PRA</v>
          </cell>
          <cell r="E92">
            <v>860</v>
          </cell>
          <cell r="F92">
            <v>3176.82</v>
          </cell>
        </row>
        <row r="93">
          <cell r="C93" t="str">
            <v>LSD 319 83</v>
          </cell>
          <cell r="D93" t="str">
            <v>PRA</v>
          </cell>
          <cell r="E93">
            <v>460</v>
          </cell>
          <cell r="F93">
            <v>1919.8296</v>
          </cell>
        </row>
        <row r="94">
          <cell r="C94" t="str">
            <v>LSD 319 84/1</v>
          </cell>
          <cell r="D94" t="str">
            <v>PRA</v>
          </cell>
          <cell r="E94">
            <v>350</v>
          </cell>
          <cell r="F94">
            <v>1584.4032</v>
          </cell>
        </row>
        <row r="95">
          <cell r="C95" t="str">
            <v>LSD 319 85/2</v>
          </cell>
          <cell r="D95" t="str">
            <v>PRA</v>
          </cell>
          <cell r="E95">
            <v>1020</v>
          </cell>
          <cell r="F95">
            <v>4681.0872000000008</v>
          </cell>
        </row>
        <row r="96">
          <cell r="C96" t="str">
            <v>LSD 319 86/1</v>
          </cell>
          <cell r="D96" t="str">
            <v>PRA</v>
          </cell>
          <cell r="E96">
            <v>480</v>
          </cell>
          <cell r="F96">
            <v>2597.5511999999999</v>
          </cell>
        </row>
        <row r="97">
          <cell r="C97" t="str">
            <v>LSD 319 87/1</v>
          </cell>
          <cell r="D97" t="str">
            <v>PRA</v>
          </cell>
          <cell r="E97">
            <v>370</v>
          </cell>
          <cell r="F97">
            <v>1677.1320000000003</v>
          </cell>
        </row>
        <row r="98">
          <cell r="C98" t="str">
            <v>LSD 349 20/1</v>
          </cell>
          <cell r="D98" t="str">
            <v>PRA</v>
          </cell>
          <cell r="E98">
            <v>300</v>
          </cell>
          <cell r="F98">
            <v>1202.04</v>
          </cell>
        </row>
        <row r="99">
          <cell r="C99" t="str">
            <v>LSY 120 10/1</v>
          </cell>
          <cell r="D99" t="str">
            <v>PRA</v>
          </cell>
          <cell r="E99">
            <v>16</v>
          </cell>
          <cell r="F99">
            <v>72.122399999999999</v>
          </cell>
        </row>
        <row r="100">
          <cell r="C100" t="str">
            <v>LSY 141 12</v>
          </cell>
          <cell r="D100" t="str">
            <v>PRA</v>
          </cell>
          <cell r="E100">
            <v>99</v>
          </cell>
          <cell r="F100">
            <v>376.63920000000002</v>
          </cell>
        </row>
        <row r="101">
          <cell r="C101" t="str">
            <v>LTT 237 13</v>
          </cell>
          <cell r="D101" t="str">
            <v>PRA</v>
          </cell>
          <cell r="E101">
            <v>4270</v>
          </cell>
          <cell r="F101">
            <v>23116.946400000004</v>
          </cell>
        </row>
        <row r="102">
          <cell r="C102" t="str">
            <v>LTT 237 17/1</v>
          </cell>
          <cell r="D102" t="str">
            <v>PRA</v>
          </cell>
          <cell r="E102">
            <v>1020</v>
          </cell>
          <cell r="F102">
            <v>4393.0835999999999</v>
          </cell>
        </row>
        <row r="103">
          <cell r="C103" t="str">
            <v>LTX 102 17</v>
          </cell>
          <cell r="D103" t="str">
            <v>PRA</v>
          </cell>
          <cell r="E103">
            <v>19</v>
          </cell>
          <cell r="F103">
            <v>66.398399999999995</v>
          </cell>
        </row>
        <row r="104">
          <cell r="C104" t="str">
            <v>MM0012202/00</v>
          </cell>
          <cell r="D104" t="str">
            <v>PRA</v>
          </cell>
          <cell r="E104">
            <v>1920</v>
          </cell>
          <cell r="F104">
            <v>3328.4843999999998</v>
          </cell>
        </row>
        <row r="105">
          <cell r="C105" t="str">
            <v>MM0012202/10</v>
          </cell>
          <cell r="D105" t="str">
            <v>PRA</v>
          </cell>
          <cell r="E105">
            <v>2070</v>
          </cell>
          <cell r="F105">
            <v>3753.9612000000002</v>
          </cell>
        </row>
        <row r="106">
          <cell r="C106" t="str">
            <v>MM0012812/00</v>
          </cell>
          <cell r="D106" t="str">
            <v>PRA</v>
          </cell>
          <cell r="E106">
            <v>3240</v>
          </cell>
          <cell r="F106">
            <v>3436.9704000000002</v>
          </cell>
        </row>
        <row r="107">
          <cell r="C107" t="str">
            <v>MM0013402/00</v>
          </cell>
          <cell r="D107" t="str">
            <v>PRA</v>
          </cell>
          <cell r="E107">
            <v>4280</v>
          </cell>
          <cell r="F107">
            <v>3661.9884000000002</v>
          </cell>
        </row>
        <row r="108">
          <cell r="C108" t="str">
            <v>MM0013402/10</v>
          </cell>
          <cell r="D108" t="str">
            <v>PRA</v>
          </cell>
          <cell r="E108">
            <v>4360</v>
          </cell>
          <cell r="F108">
            <v>3896.4240000000004</v>
          </cell>
        </row>
        <row r="109">
          <cell r="C109" t="str">
            <v>MM0014202/00</v>
          </cell>
          <cell r="D109" t="str">
            <v>PRA</v>
          </cell>
          <cell r="E109">
            <v>3240</v>
          </cell>
          <cell r="F109">
            <v>3533.6304000000005</v>
          </cell>
        </row>
        <row r="110">
          <cell r="C110" t="str">
            <v>MM0014202/10</v>
          </cell>
          <cell r="D110" t="str">
            <v>PRA</v>
          </cell>
          <cell r="E110">
            <v>3470</v>
          </cell>
          <cell r="F110">
            <v>4193.5536000000002</v>
          </cell>
        </row>
        <row r="111">
          <cell r="C111" t="str">
            <v>NDM 125 14/1</v>
          </cell>
          <cell r="D111" t="str">
            <v>PRA</v>
          </cell>
          <cell r="E111">
            <v>57</v>
          </cell>
          <cell r="F111">
            <v>189.756</v>
          </cell>
        </row>
        <row r="112">
          <cell r="C112" t="str">
            <v>NGT 211 04/2</v>
          </cell>
          <cell r="D112" t="str">
            <v>PRA</v>
          </cell>
          <cell r="E112">
            <v>26</v>
          </cell>
          <cell r="F112">
            <v>114.6204</v>
          </cell>
        </row>
        <row r="113">
          <cell r="C113" t="str">
            <v>NGT 211 04/7</v>
          </cell>
          <cell r="D113" t="str">
            <v>PRA</v>
          </cell>
          <cell r="E113">
            <v>40</v>
          </cell>
          <cell r="F113">
            <v>114.6204</v>
          </cell>
        </row>
        <row r="114">
          <cell r="C114" t="str">
            <v>NTM 101 01/1</v>
          </cell>
          <cell r="D114" t="str">
            <v>PRA</v>
          </cell>
          <cell r="E114">
            <v>4</v>
          </cell>
          <cell r="F114">
            <v>10.1736</v>
          </cell>
        </row>
        <row r="115">
          <cell r="C115" t="str">
            <v>NTM 101 0154/1</v>
          </cell>
          <cell r="D115" t="str">
            <v>PRA</v>
          </cell>
          <cell r="E115">
            <v>3770</v>
          </cell>
          <cell r="F115">
            <v>11790.457200000001</v>
          </cell>
        </row>
        <row r="116">
          <cell r="C116" t="str">
            <v xml:space="preserve">NTM 101 0158/1 </v>
          </cell>
          <cell r="D116" t="str">
            <v>PRA</v>
          </cell>
          <cell r="E116">
            <v>2320</v>
          </cell>
          <cell r="F116">
            <v>9092.5632000000023</v>
          </cell>
        </row>
        <row r="117">
          <cell r="C117" t="str">
            <v>NTM 101 0292/1</v>
          </cell>
          <cell r="D117" t="str">
            <v>PRT</v>
          </cell>
          <cell r="E117">
            <v>1280</v>
          </cell>
          <cell r="F117">
            <v>3750</v>
          </cell>
        </row>
        <row r="118">
          <cell r="C118" t="str">
            <v>NTM 101 727/1</v>
          </cell>
          <cell r="D118" t="str">
            <v>PRA</v>
          </cell>
          <cell r="E118">
            <v>600</v>
          </cell>
          <cell r="F118">
            <v>1204.2864</v>
          </cell>
        </row>
        <row r="119">
          <cell r="C119" t="str">
            <v>NTM 101 728/1</v>
          </cell>
          <cell r="D119" t="str">
            <v>PRA</v>
          </cell>
          <cell r="E119">
            <v>670</v>
          </cell>
          <cell r="F119">
            <v>2628.4608000000003</v>
          </cell>
        </row>
        <row r="120">
          <cell r="C120" t="str">
            <v>NTM 189 453/1</v>
          </cell>
          <cell r="E120">
            <v>1240</v>
          </cell>
          <cell r="F120">
            <v>3240</v>
          </cell>
        </row>
        <row r="121">
          <cell r="C121" t="str">
            <v>NTM 189 454/1</v>
          </cell>
          <cell r="E121">
            <v>1360</v>
          </cell>
          <cell r="F121">
            <v>3564</v>
          </cell>
        </row>
        <row r="122">
          <cell r="C122" t="str">
            <v>NTM 201 215/2</v>
          </cell>
          <cell r="D122" t="str">
            <v>PRA</v>
          </cell>
          <cell r="E122">
            <v>12</v>
          </cell>
          <cell r="F122">
            <v>24.267600000000002</v>
          </cell>
        </row>
        <row r="123">
          <cell r="C123" t="str">
            <v>NTM 201 215/4</v>
          </cell>
          <cell r="D123" t="str">
            <v>PRA</v>
          </cell>
          <cell r="E123">
            <v>14</v>
          </cell>
          <cell r="F123">
            <v>26.330400000000001</v>
          </cell>
        </row>
        <row r="124">
          <cell r="C124" t="str">
            <v>NTM 203 002/CD</v>
          </cell>
          <cell r="D124" t="str">
            <v>PRA</v>
          </cell>
          <cell r="E124">
            <v>5650</v>
          </cell>
          <cell r="F124">
            <v>8300</v>
          </cell>
        </row>
        <row r="125">
          <cell r="C125" t="str">
            <v>NTM 203 002/CDHP</v>
          </cell>
          <cell r="D125" t="str">
            <v>PRA</v>
          </cell>
          <cell r="E125">
            <v>6370</v>
          </cell>
          <cell r="F125">
            <v>8300</v>
          </cell>
        </row>
        <row r="126">
          <cell r="C126" t="str">
            <v>NTM 203 004/1</v>
          </cell>
          <cell r="D126" t="str">
            <v>PRA</v>
          </cell>
          <cell r="E126">
            <v>1810</v>
          </cell>
          <cell r="F126">
            <v>3328.4843999999998</v>
          </cell>
        </row>
        <row r="127">
          <cell r="C127" t="str">
            <v>NTM 203 005/1</v>
          </cell>
          <cell r="D127" t="str">
            <v>PRA</v>
          </cell>
          <cell r="E127">
            <v>3360</v>
          </cell>
          <cell r="F127">
            <v>3436.9704000000002</v>
          </cell>
        </row>
        <row r="128">
          <cell r="C128" t="str">
            <v xml:space="preserve">NTM 203 006/CD </v>
          </cell>
          <cell r="D128" t="str">
            <v>PRT</v>
          </cell>
          <cell r="E128">
            <v>7350</v>
          </cell>
          <cell r="F128">
            <v>12977</v>
          </cell>
        </row>
        <row r="129">
          <cell r="C129" t="str">
            <v>NTM 203 007/1</v>
          </cell>
          <cell r="D129" t="str">
            <v>PRT</v>
          </cell>
          <cell r="E129">
            <v>1810</v>
          </cell>
          <cell r="F129">
            <v>4104</v>
          </cell>
        </row>
        <row r="130">
          <cell r="C130" t="str">
            <v>NTM 203 008/1</v>
          </cell>
          <cell r="D130" t="str">
            <v>PRA</v>
          </cell>
          <cell r="E130">
            <v>820</v>
          </cell>
          <cell r="F130">
            <v>1583</v>
          </cell>
        </row>
        <row r="131">
          <cell r="C131" t="str">
            <v>NTM 203 009/1</v>
          </cell>
          <cell r="D131" t="str">
            <v>PRA</v>
          </cell>
          <cell r="E131">
            <v>3140</v>
          </cell>
          <cell r="F131">
            <v>6028</v>
          </cell>
        </row>
        <row r="132">
          <cell r="C132" t="str">
            <v>NTM 203 010/1</v>
          </cell>
          <cell r="D132" t="str">
            <v>PRA</v>
          </cell>
          <cell r="E132">
            <v>4300</v>
          </cell>
          <cell r="F132">
            <v>6234</v>
          </cell>
        </row>
        <row r="133">
          <cell r="C133" t="str">
            <v>NTM 203 011/1</v>
          </cell>
          <cell r="D133" t="str">
            <v>PRA</v>
          </cell>
          <cell r="E133">
            <v>5460</v>
          </cell>
          <cell r="F133">
            <v>6981</v>
          </cell>
        </row>
        <row r="134">
          <cell r="C134" t="str">
            <v xml:space="preserve">NTM 203 012/CD </v>
          </cell>
          <cell r="D134" t="str">
            <v>PRT</v>
          </cell>
          <cell r="E134">
            <v>7350</v>
          </cell>
          <cell r="F134">
            <v>14968</v>
          </cell>
        </row>
        <row r="135">
          <cell r="C135" t="str">
            <v>NTM 203 013/1</v>
          </cell>
          <cell r="D135" t="str">
            <v>PRT</v>
          </cell>
          <cell r="E135">
            <v>2800</v>
          </cell>
          <cell r="F135">
            <v>4104</v>
          </cell>
        </row>
        <row r="136">
          <cell r="C136" t="str">
            <v>NTM 203 014/1</v>
          </cell>
          <cell r="D136" t="str">
            <v>PRT</v>
          </cell>
          <cell r="E136">
            <v>3360</v>
          </cell>
          <cell r="F136">
            <v>4104</v>
          </cell>
        </row>
        <row r="137">
          <cell r="C137" t="str">
            <v>NTM 203 015/1</v>
          </cell>
          <cell r="D137" t="str">
            <v>PRT</v>
          </cell>
          <cell r="E137">
            <v>4470</v>
          </cell>
          <cell r="F137">
            <v>4104</v>
          </cell>
        </row>
        <row r="138">
          <cell r="C138" t="str">
            <v xml:space="preserve">NTM 203 023/CD </v>
          </cell>
          <cell r="D138" t="str">
            <v>PRT</v>
          </cell>
          <cell r="E138">
            <v>7820</v>
          </cell>
          <cell r="F138">
            <v>17220</v>
          </cell>
        </row>
        <row r="139">
          <cell r="C139" t="str">
            <v xml:space="preserve">NTM 203 024/CD </v>
          </cell>
          <cell r="D139" t="str">
            <v>PRT</v>
          </cell>
          <cell r="E139">
            <v>7820</v>
          </cell>
          <cell r="F139">
            <v>19680</v>
          </cell>
        </row>
        <row r="140">
          <cell r="C140" t="str">
            <v xml:space="preserve">NTM 203 025/CD </v>
          </cell>
          <cell r="D140" t="str">
            <v>PRT</v>
          </cell>
          <cell r="E140">
            <v>7350</v>
          </cell>
          <cell r="F140">
            <v>12977</v>
          </cell>
        </row>
        <row r="141">
          <cell r="C141" t="str">
            <v xml:space="preserve">NTM 203 026/CD </v>
          </cell>
          <cell r="D141" t="str">
            <v>PRT</v>
          </cell>
          <cell r="E141">
            <v>6910</v>
          </cell>
          <cell r="F141">
            <v>14477</v>
          </cell>
        </row>
        <row r="142">
          <cell r="C142" t="str">
            <v>NTM 203 027/1</v>
          </cell>
          <cell r="D142" t="str">
            <v>PRT</v>
          </cell>
          <cell r="E142">
            <v>5920</v>
          </cell>
          <cell r="F142">
            <v>5400</v>
          </cell>
        </row>
        <row r="143">
          <cell r="C143" t="str">
            <v>NTM 203 028/1</v>
          </cell>
          <cell r="D143" t="str">
            <v>PRT</v>
          </cell>
          <cell r="E143">
            <v>6850</v>
          </cell>
          <cell r="F143">
            <v>5400</v>
          </cell>
        </row>
        <row r="144">
          <cell r="C144" t="str">
            <v>NTM 203 029/1</v>
          </cell>
          <cell r="D144" t="str">
            <v>PRT</v>
          </cell>
          <cell r="E144">
            <v>10440</v>
          </cell>
          <cell r="F144">
            <v>5400</v>
          </cell>
        </row>
        <row r="145">
          <cell r="C145" t="str">
            <v>NTM 203 03/1</v>
          </cell>
          <cell r="D145" t="str">
            <v>PRA</v>
          </cell>
          <cell r="E145">
            <v>4540</v>
          </cell>
          <cell r="F145">
            <v>4281.2496000000001</v>
          </cell>
        </row>
        <row r="146">
          <cell r="C146" t="str">
            <v xml:space="preserve">NTM 203 030/CD </v>
          </cell>
          <cell r="D146" t="str">
            <v>PRT</v>
          </cell>
          <cell r="E146">
            <v>6910</v>
          </cell>
          <cell r="F146">
            <v>14477</v>
          </cell>
        </row>
        <row r="147">
          <cell r="C147" t="str">
            <v>NTM 203 031/1</v>
          </cell>
          <cell r="D147" t="str">
            <v>PRT</v>
          </cell>
          <cell r="E147">
            <v>2090</v>
          </cell>
          <cell r="F147">
            <v>5920</v>
          </cell>
        </row>
        <row r="148">
          <cell r="C148" t="str">
            <v>NTM 203 032/1</v>
          </cell>
          <cell r="D148" t="str">
            <v>PRT</v>
          </cell>
          <cell r="E148">
            <v>3410</v>
          </cell>
          <cell r="F148">
            <v>5920</v>
          </cell>
        </row>
        <row r="149">
          <cell r="C149" t="str">
            <v>NTM 203 033/1</v>
          </cell>
          <cell r="D149" t="str">
            <v>PRT</v>
          </cell>
          <cell r="E149">
            <v>5460</v>
          </cell>
          <cell r="F149">
            <v>5920</v>
          </cell>
        </row>
        <row r="150">
          <cell r="C150" t="str">
            <v>NTM 203 034/1</v>
          </cell>
          <cell r="D150" t="str">
            <v>PRT</v>
          </cell>
          <cell r="E150">
            <v>7650</v>
          </cell>
          <cell r="F150">
            <v>5920</v>
          </cell>
        </row>
        <row r="151">
          <cell r="C151" t="str">
            <v>NTM 203 04/1</v>
          </cell>
          <cell r="D151" t="str">
            <v>PRA</v>
          </cell>
          <cell r="E151">
            <v>4750</v>
          </cell>
          <cell r="F151">
            <v>4897.0548000000008</v>
          </cell>
        </row>
        <row r="152">
          <cell r="C152" t="str">
            <v>NTM 203 05/1</v>
          </cell>
          <cell r="D152" t="str">
            <v>PRA</v>
          </cell>
          <cell r="E152">
            <v>2520</v>
          </cell>
          <cell r="F152">
            <v>4277.7395999999999</v>
          </cell>
        </row>
        <row r="153">
          <cell r="C153" t="str">
            <v>NTM 203 08/CD</v>
          </cell>
          <cell r="D153" t="str">
            <v>PRA</v>
          </cell>
          <cell r="E153">
            <v>8380</v>
          </cell>
          <cell r="F153">
            <v>14968</v>
          </cell>
        </row>
        <row r="154">
          <cell r="C154" t="str">
            <v>NTM 203 09/CD</v>
          </cell>
          <cell r="D154" t="str">
            <v>PRA</v>
          </cell>
          <cell r="E154">
            <v>8040</v>
          </cell>
          <cell r="F154">
            <v>17040</v>
          </cell>
        </row>
        <row r="155">
          <cell r="C155" t="str">
            <v>NTM 203 100/1</v>
          </cell>
          <cell r="D155" t="str">
            <v>PRA</v>
          </cell>
          <cell r="E155">
            <v>1020</v>
          </cell>
          <cell r="F155">
            <v>2651.616</v>
          </cell>
        </row>
        <row r="156">
          <cell r="C156" t="str">
            <v>NTM 203 14/CD</v>
          </cell>
          <cell r="D156" t="str">
            <v>PRT</v>
          </cell>
          <cell r="E156">
            <v>6560</v>
          </cell>
          <cell r="F156">
            <v>19100</v>
          </cell>
        </row>
        <row r="157">
          <cell r="C157" t="str">
            <v>NTM 203 19/CD</v>
          </cell>
          <cell r="D157" t="str">
            <v>PRA</v>
          </cell>
          <cell r="E157">
            <v>6560</v>
          </cell>
          <cell r="F157">
            <v>19500</v>
          </cell>
        </row>
        <row r="158">
          <cell r="C158" t="str">
            <v>NTM 203 20/1</v>
          </cell>
          <cell r="D158" t="str">
            <v>PRA</v>
          </cell>
          <cell r="E158">
            <v>400</v>
          </cell>
          <cell r="F158">
            <v>1182.7620000000002</v>
          </cell>
        </row>
        <row r="159">
          <cell r="C159" t="str">
            <v>NTM 203 21/1</v>
          </cell>
          <cell r="D159" t="str">
            <v>PRA</v>
          </cell>
          <cell r="E159">
            <v>690</v>
          </cell>
          <cell r="F159">
            <v>1405.0908000000002</v>
          </cell>
        </row>
        <row r="160">
          <cell r="C160" t="str">
            <v>NTM 203 22/1</v>
          </cell>
          <cell r="D160" t="str">
            <v>PRA</v>
          </cell>
          <cell r="E160">
            <v>6760</v>
          </cell>
          <cell r="F160">
            <v>7051</v>
          </cell>
        </row>
        <row r="161">
          <cell r="C161" t="str">
            <v>NTM 203 23/1</v>
          </cell>
          <cell r="D161" t="str">
            <v>PRA</v>
          </cell>
          <cell r="E161">
            <v>7900</v>
          </cell>
          <cell r="F161">
            <v>6956</v>
          </cell>
        </row>
        <row r="162">
          <cell r="C162" t="str">
            <v>NTM 203 24/1</v>
          </cell>
          <cell r="D162" t="str">
            <v>PRA</v>
          </cell>
          <cell r="E162">
            <v>4050</v>
          </cell>
          <cell r="F162">
            <v>4765</v>
          </cell>
        </row>
        <row r="163">
          <cell r="C163" t="str">
            <v>NTM 203 24/2</v>
          </cell>
          <cell r="D163" t="str">
            <v>PRA</v>
          </cell>
          <cell r="E163">
            <v>4770</v>
          </cell>
          <cell r="F163">
            <v>5687</v>
          </cell>
        </row>
        <row r="164">
          <cell r="C164" t="str">
            <v>NTM 203 28/1</v>
          </cell>
          <cell r="D164" t="str">
            <v>PRA</v>
          </cell>
          <cell r="E164">
            <v>5040</v>
          </cell>
          <cell r="F164">
            <v>7549.1892000000007</v>
          </cell>
        </row>
        <row r="165">
          <cell r="C165" t="str">
            <v>NTM 203 29/1</v>
          </cell>
          <cell r="D165" t="str">
            <v>PRA</v>
          </cell>
          <cell r="E165">
            <v>6740</v>
          </cell>
          <cell r="F165">
            <v>7715.898000000001</v>
          </cell>
        </row>
        <row r="166">
          <cell r="C166" t="str">
            <v>NTM 203 30/1</v>
          </cell>
          <cell r="D166" t="str">
            <v>PRA</v>
          </cell>
          <cell r="E166">
            <v>8650</v>
          </cell>
          <cell r="F166">
            <v>7950.3336000000008</v>
          </cell>
        </row>
        <row r="167">
          <cell r="C167" t="str">
            <v>NTM 203 31</v>
          </cell>
          <cell r="D167" t="str">
            <v>PRA</v>
          </cell>
          <cell r="E167">
            <v>860</v>
          </cell>
          <cell r="F167">
            <v>1384.0632000000001</v>
          </cell>
        </row>
        <row r="168">
          <cell r="C168" t="str">
            <v>NTM 203 32/CD</v>
          </cell>
          <cell r="D168" t="str">
            <v>PRA</v>
          </cell>
          <cell r="E168">
            <v>6900</v>
          </cell>
          <cell r="F168">
            <v>14500</v>
          </cell>
        </row>
        <row r="169">
          <cell r="C169" t="str">
            <v>NTM 203 33/2</v>
          </cell>
          <cell r="D169" t="str">
            <v>PRA</v>
          </cell>
          <cell r="E169">
            <v>394</v>
          </cell>
          <cell r="F169">
            <v>1203.7464</v>
          </cell>
        </row>
        <row r="170">
          <cell r="C170" t="str">
            <v>NTM 203 40/1</v>
          </cell>
          <cell r="D170" t="str">
            <v>PRA</v>
          </cell>
          <cell r="E170">
            <v>300</v>
          </cell>
          <cell r="F170">
            <v>759.58560000000011</v>
          </cell>
        </row>
        <row r="171">
          <cell r="C171" t="str">
            <v>NTM 203 42/1</v>
          </cell>
          <cell r="D171" t="str">
            <v>PRA</v>
          </cell>
          <cell r="E171">
            <v>530</v>
          </cell>
          <cell r="F171">
            <v>1486.0692000000001</v>
          </cell>
        </row>
        <row r="172">
          <cell r="C172" t="str">
            <v>NTM 203 43/1</v>
          </cell>
          <cell r="D172" t="str">
            <v>PRA</v>
          </cell>
          <cell r="E172">
            <v>510</v>
          </cell>
          <cell r="F172">
            <v>1492.1604000000002</v>
          </cell>
        </row>
        <row r="173">
          <cell r="C173" t="str">
            <v>NTM 203 48/CD</v>
          </cell>
          <cell r="D173" t="str">
            <v>PRA</v>
          </cell>
          <cell r="E173">
            <v>8380</v>
          </cell>
          <cell r="F173">
            <v>12977</v>
          </cell>
        </row>
        <row r="174">
          <cell r="C174" t="str">
            <v>NTM 203 51/1</v>
          </cell>
          <cell r="D174" t="str">
            <v>PRA</v>
          </cell>
          <cell r="E174">
            <v>4470</v>
          </cell>
          <cell r="F174">
            <v>4281.2496000000001</v>
          </cell>
        </row>
        <row r="175">
          <cell r="C175" t="str">
            <v>NTM 203 56/1</v>
          </cell>
          <cell r="D175" t="str">
            <v>PRA</v>
          </cell>
          <cell r="E175">
            <v>2800</v>
          </cell>
          <cell r="F175">
            <v>3533.6304000000005</v>
          </cell>
        </row>
        <row r="176">
          <cell r="C176" t="str">
            <v>NTM 203 57/CD</v>
          </cell>
          <cell r="D176" t="str">
            <v xml:space="preserve">PRA </v>
          </cell>
          <cell r="E176">
            <v>8740</v>
          </cell>
          <cell r="F176">
            <v>17220</v>
          </cell>
        </row>
        <row r="177">
          <cell r="C177" t="str">
            <v>NTM 203 58/CD</v>
          </cell>
          <cell r="D177" t="str">
            <v>PRT</v>
          </cell>
          <cell r="E177">
            <v>8740</v>
          </cell>
          <cell r="F177">
            <v>19680</v>
          </cell>
        </row>
        <row r="178">
          <cell r="C178" t="str">
            <v xml:space="preserve">NTM 203 66/CD </v>
          </cell>
          <cell r="D178" t="str">
            <v>PRT</v>
          </cell>
          <cell r="E178">
            <v>6910</v>
          </cell>
          <cell r="F178">
            <v>17440</v>
          </cell>
        </row>
        <row r="179">
          <cell r="C179" t="str">
            <v xml:space="preserve">NTM 203 68/CD </v>
          </cell>
          <cell r="D179" t="str">
            <v>PRT</v>
          </cell>
          <cell r="E179">
            <v>6910</v>
          </cell>
          <cell r="F179">
            <v>14477</v>
          </cell>
        </row>
        <row r="180">
          <cell r="C180" t="str">
            <v xml:space="preserve">NTM 203 70/CD </v>
          </cell>
          <cell r="D180" t="str">
            <v>PRT</v>
          </cell>
          <cell r="E180">
            <v>6910</v>
          </cell>
          <cell r="F180">
            <v>17040</v>
          </cell>
        </row>
        <row r="181">
          <cell r="C181" t="str">
            <v>NTM 203 78/1</v>
          </cell>
          <cell r="D181" t="str">
            <v>PRA</v>
          </cell>
          <cell r="E181">
            <v>4640</v>
          </cell>
          <cell r="F181">
            <v>13750</v>
          </cell>
        </row>
        <row r="182">
          <cell r="C182" t="str">
            <v>NTM 203 79/10</v>
          </cell>
          <cell r="D182" t="str">
            <v>PRA</v>
          </cell>
          <cell r="E182">
            <v>40</v>
          </cell>
          <cell r="F182">
            <v>64.076400000000007</v>
          </cell>
        </row>
        <row r="183">
          <cell r="C183" t="str">
            <v>NTM 203 79/100</v>
          </cell>
          <cell r="D183" t="str">
            <v>PRA</v>
          </cell>
          <cell r="E183">
            <v>330</v>
          </cell>
          <cell r="F183">
            <v>640.71</v>
          </cell>
        </row>
        <row r="184">
          <cell r="C184" t="str">
            <v>NTM 203 79/50</v>
          </cell>
          <cell r="D184" t="str">
            <v>PRA</v>
          </cell>
          <cell r="E184">
            <v>170</v>
          </cell>
          <cell r="F184">
            <v>323.40600000000001</v>
          </cell>
        </row>
        <row r="185">
          <cell r="C185" t="str">
            <v>NTM 203 80/10</v>
          </cell>
          <cell r="D185" t="str">
            <v>PRA</v>
          </cell>
          <cell r="E185">
            <v>60</v>
          </cell>
          <cell r="F185">
            <v>113.17320000000001</v>
          </cell>
        </row>
        <row r="186">
          <cell r="C186" t="str">
            <v>NTM 203 80/100</v>
          </cell>
          <cell r="D186" t="str">
            <v>PRA</v>
          </cell>
          <cell r="E186">
            <v>570</v>
          </cell>
          <cell r="F186">
            <v>1131.7320000000002</v>
          </cell>
        </row>
        <row r="187">
          <cell r="C187" t="str">
            <v>NTM 203 80/50</v>
          </cell>
          <cell r="D187" t="str">
            <v>PRA</v>
          </cell>
          <cell r="E187">
            <v>284</v>
          </cell>
          <cell r="F187">
            <v>571.25520000000006</v>
          </cell>
        </row>
        <row r="188">
          <cell r="C188" t="str">
            <v>NTM 203 81/10</v>
          </cell>
          <cell r="D188" t="str">
            <v>PRA</v>
          </cell>
          <cell r="E188">
            <v>19</v>
          </cell>
          <cell r="F188">
            <v>37.1952</v>
          </cell>
        </row>
        <row r="189">
          <cell r="C189" t="str">
            <v>NTM 203 81/100</v>
          </cell>
          <cell r="D189" t="str">
            <v>PRA</v>
          </cell>
          <cell r="E189">
            <v>187</v>
          </cell>
          <cell r="F189">
            <v>371.952</v>
          </cell>
        </row>
        <row r="190">
          <cell r="C190" t="str">
            <v>NTM 203 81/50</v>
          </cell>
          <cell r="D190" t="str">
            <v>PRA</v>
          </cell>
          <cell r="E190">
            <v>94</v>
          </cell>
          <cell r="F190">
            <v>185.976</v>
          </cell>
        </row>
        <row r="191">
          <cell r="C191" t="str">
            <v>NTM 203 82/10</v>
          </cell>
          <cell r="D191" t="str">
            <v>PRA</v>
          </cell>
          <cell r="E191">
            <v>37</v>
          </cell>
          <cell r="F191">
            <v>72.921599999999998</v>
          </cell>
        </row>
        <row r="192">
          <cell r="C192" t="str">
            <v>NTM 203 82/100</v>
          </cell>
          <cell r="D192" t="str">
            <v>PRA</v>
          </cell>
          <cell r="E192">
            <v>366</v>
          </cell>
          <cell r="F192">
            <v>729.16200000000003</v>
          </cell>
        </row>
        <row r="193">
          <cell r="C193" t="str">
            <v>NTM 203 82/50</v>
          </cell>
          <cell r="D193" t="str">
            <v>PRA</v>
          </cell>
          <cell r="E193">
            <v>183</v>
          </cell>
          <cell r="F193">
            <v>364.58640000000003</v>
          </cell>
        </row>
        <row r="194">
          <cell r="C194" t="str">
            <v>NTM 203 83/10</v>
          </cell>
          <cell r="D194" t="str">
            <v>PRA</v>
          </cell>
          <cell r="E194">
            <v>31</v>
          </cell>
          <cell r="F194">
            <v>60.555600000000005</v>
          </cell>
        </row>
        <row r="195">
          <cell r="C195" t="str">
            <v>NTM 203 83/100</v>
          </cell>
          <cell r="D195" t="str">
            <v>PRA</v>
          </cell>
          <cell r="E195">
            <v>304</v>
          </cell>
          <cell r="F195">
            <v>605.55600000000004</v>
          </cell>
        </row>
        <row r="196">
          <cell r="C196" t="str">
            <v>NTM 203 83/50</v>
          </cell>
          <cell r="D196" t="str">
            <v>PRA</v>
          </cell>
          <cell r="E196">
            <v>152</v>
          </cell>
          <cell r="F196">
            <v>302.77800000000002</v>
          </cell>
        </row>
        <row r="197">
          <cell r="C197" t="str">
            <v>NTM 203 96/200</v>
          </cell>
          <cell r="D197" t="str">
            <v>PRA</v>
          </cell>
          <cell r="E197">
            <v>1770</v>
          </cell>
          <cell r="F197">
            <v>3661.5996</v>
          </cell>
        </row>
        <row r="198">
          <cell r="C198" t="str">
            <v>NTM 203 96/400</v>
          </cell>
          <cell r="D198" t="str">
            <v>PRA</v>
          </cell>
          <cell r="E198">
            <v>3530</v>
          </cell>
          <cell r="F198">
            <v>7323.1884</v>
          </cell>
        </row>
        <row r="199">
          <cell r="C199" t="str">
            <v>NTM 203 97/100</v>
          </cell>
          <cell r="D199" t="str">
            <v>PRA</v>
          </cell>
          <cell r="E199">
            <v>144</v>
          </cell>
          <cell r="F199">
            <v>285</v>
          </cell>
        </row>
        <row r="200">
          <cell r="C200" t="str">
            <v>NTM 203 97/500</v>
          </cell>
          <cell r="D200" t="str">
            <v>PRA</v>
          </cell>
          <cell r="E200">
            <v>660</v>
          </cell>
          <cell r="F200">
            <v>1327</v>
          </cell>
        </row>
        <row r="201">
          <cell r="C201" t="str">
            <v>NTM 203 99/1</v>
          </cell>
          <cell r="D201" t="str">
            <v>PRA</v>
          </cell>
          <cell r="E201">
            <v>530</v>
          </cell>
          <cell r="F201">
            <v>1574.8668000000002</v>
          </cell>
        </row>
        <row r="202">
          <cell r="C202" t="str">
            <v>Product number</v>
          </cell>
          <cell r="E202" t="str">
            <v>Price USD</v>
          </cell>
        </row>
        <row r="203">
          <cell r="C203" t="str">
            <v>Product number</v>
          </cell>
          <cell r="E203" t="str">
            <v>Price USD</v>
          </cell>
        </row>
        <row r="204">
          <cell r="C204" t="str">
            <v>Product number</v>
          </cell>
          <cell r="E204" t="str">
            <v>Price USD</v>
          </cell>
        </row>
        <row r="205">
          <cell r="C205" t="str">
            <v>Product number</v>
          </cell>
          <cell r="E205" t="str">
            <v>Price USD</v>
          </cell>
        </row>
        <row r="206">
          <cell r="C206" t="str">
            <v>Product number</v>
          </cell>
          <cell r="E206" t="str">
            <v>Price USD</v>
          </cell>
        </row>
        <row r="207">
          <cell r="C207" t="str">
            <v>Product number</v>
          </cell>
          <cell r="E207" t="str">
            <v>Price USD</v>
          </cell>
        </row>
        <row r="208">
          <cell r="C208" t="str">
            <v>Product number</v>
          </cell>
          <cell r="E208" t="str">
            <v>Price USD</v>
          </cell>
        </row>
        <row r="209">
          <cell r="C209" t="str">
            <v>Product number</v>
          </cell>
          <cell r="E209" t="str">
            <v>Price USD</v>
          </cell>
        </row>
        <row r="210">
          <cell r="C210" t="str">
            <v>Product number</v>
          </cell>
          <cell r="E210" t="str">
            <v>Price USD</v>
          </cell>
        </row>
        <row r="211">
          <cell r="C211" t="str">
            <v>Product number</v>
          </cell>
          <cell r="E211" t="str">
            <v>Price USD</v>
          </cell>
        </row>
        <row r="212">
          <cell r="C212" t="str">
            <v>Product number</v>
          </cell>
          <cell r="E212" t="str">
            <v>Price USD</v>
          </cell>
        </row>
        <row r="213">
          <cell r="C213" t="str">
            <v>Product number</v>
          </cell>
          <cell r="E213" t="str">
            <v>Price USD</v>
          </cell>
        </row>
        <row r="214">
          <cell r="C214" t="str">
            <v>Product number</v>
          </cell>
          <cell r="E214" t="str">
            <v>Price USD</v>
          </cell>
        </row>
        <row r="215">
          <cell r="C215" t="str">
            <v>Product number</v>
          </cell>
          <cell r="E215" t="str">
            <v>Price USD</v>
          </cell>
        </row>
        <row r="216">
          <cell r="C216" t="str">
            <v>Product number</v>
          </cell>
          <cell r="E216" t="str">
            <v>Price USD</v>
          </cell>
        </row>
        <row r="217">
          <cell r="C217" t="str">
            <v>Product number</v>
          </cell>
          <cell r="E217" t="str">
            <v>Price USD</v>
          </cell>
        </row>
        <row r="218">
          <cell r="C218" t="str">
            <v>Product number</v>
          </cell>
          <cell r="E218" t="str">
            <v>Price USD</v>
          </cell>
        </row>
        <row r="219">
          <cell r="C219" t="str">
            <v>Product number</v>
          </cell>
          <cell r="E219" t="str">
            <v>Price USD</v>
          </cell>
        </row>
        <row r="220">
          <cell r="C220" t="str">
            <v>Product number</v>
          </cell>
          <cell r="E220" t="str">
            <v>Price USD</v>
          </cell>
        </row>
        <row r="221">
          <cell r="C221" t="str">
            <v>Product number</v>
          </cell>
          <cell r="E221" t="str">
            <v>Price USD</v>
          </cell>
        </row>
        <row r="222">
          <cell r="C222" t="str">
            <v>Product number</v>
          </cell>
          <cell r="E222" t="str">
            <v>Price USD</v>
          </cell>
        </row>
        <row r="223">
          <cell r="C223" t="str">
            <v>Product number</v>
          </cell>
          <cell r="E223" t="str">
            <v>Price USD</v>
          </cell>
        </row>
        <row r="224">
          <cell r="C224" t="str">
            <v>Product number</v>
          </cell>
          <cell r="E224" t="str">
            <v>Price USD</v>
          </cell>
        </row>
        <row r="225">
          <cell r="C225" t="str">
            <v>Product number</v>
          </cell>
          <cell r="E225" t="str">
            <v>Price USD</v>
          </cell>
        </row>
        <row r="226">
          <cell r="C226" t="str">
            <v>Product number</v>
          </cell>
          <cell r="E226" t="str">
            <v>Price USD</v>
          </cell>
        </row>
        <row r="227">
          <cell r="C227" t="str">
            <v>Product number</v>
          </cell>
          <cell r="E227" t="str">
            <v>Price USD</v>
          </cell>
        </row>
        <row r="228">
          <cell r="C228" t="str">
            <v>Product number</v>
          </cell>
          <cell r="E228" t="str">
            <v>Price USD</v>
          </cell>
        </row>
        <row r="229">
          <cell r="C229" t="str">
            <v>Product number</v>
          </cell>
          <cell r="E229" t="str">
            <v>Price USD</v>
          </cell>
          <cell r="F229" t="str">
            <v>Cost of sales</v>
          </cell>
        </row>
        <row r="230">
          <cell r="C230" t="str">
            <v>Product number</v>
          </cell>
          <cell r="E230" t="str">
            <v>Price USD</v>
          </cell>
          <cell r="F230" t="str">
            <v>Cost of sales</v>
          </cell>
        </row>
        <row r="231">
          <cell r="C231" t="str">
            <v>Product number</v>
          </cell>
          <cell r="E231" t="str">
            <v>Price USD</v>
          </cell>
          <cell r="F231" t="str">
            <v>Cost of sales</v>
          </cell>
        </row>
        <row r="232">
          <cell r="C232" t="str">
            <v>Product number</v>
          </cell>
          <cell r="E232" t="str">
            <v>Price USD</v>
          </cell>
          <cell r="F232" t="str">
            <v>Cost of sales</v>
          </cell>
        </row>
        <row r="233">
          <cell r="C233" t="str">
            <v>Product number</v>
          </cell>
          <cell r="E233" t="str">
            <v>Price USD</v>
          </cell>
          <cell r="F233" t="str">
            <v>Cost of sales</v>
          </cell>
        </row>
        <row r="234">
          <cell r="C234" t="str">
            <v>Product number</v>
          </cell>
          <cell r="E234" t="str">
            <v>Price USD</v>
          </cell>
          <cell r="F234" t="str">
            <v>Cost of sales</v>
          </cell>
        </row>
        <row r="235">
          <cell r="C235" t="str">
            <v>Product number</v>
          </cell>
          <cell r="D235" t="str">
            <v xml:space="preserve"> </v>
          </cell>
          <cell r="E235" t="str">
            <v>Price USD</v>
          </cell>
          <cell r="F235" t="str">
            <v>Cost of sales</v>
          </cell>
        </row>
        <row r="236">
          <cell r="C236" t="str">
            <v>Product number</v>
          </cell>
          <cell r="E236" t="str">
            <v>Price USD</v>
          </cell>
          <cell r="F236" t="str">
            <v>Cost of sales</v>
          </cell>
        </row>
        <row r="237">
          <cell r="C237" t="str">
            <v>Product number</v>
          </cell>
          <cell r="E237" t="str">
            <v>Price USD</v>
          </cell>
          <cell r="F237" t="str">
            <v xml:space="preserve"> </v>
          </cell>
        </row>
        <row r="238">
          <cell r="C238" t="str">
            <v>Product number</v>
          </cell>
          <cell r="E238" t="str">
            <v>Price USD</v>
          </cell>
          <cell r="F238" t="str">
            <v xml:space="preserve"> </v>
          </cell>
        </row>
        <row r="239">
          <cell r="C239" t="str">
            <v>Product number</v>
          </cell>
          <cell r="E239" t="str">
            <v>Price USD</v>
          </cell>
          <cell r="F239" t="str">
            <v xml:space="preserve"> </v>
          </cell>
        </row>
        <row r="240">
          <cell r="C240" t="str">
            <v>Product number</v>
          </cell>
          <cell r="E240" t="str">
            <v>Price USD</v>
          </cell>
        </row>
        <row r="241">
          <cell r="C241" t="str">
            <v>Product number</v>
          </cell>
          <cell r="E241" t="str">
            <v>Price USD</v>
          </cell>
          <cell r="F241" t="str">
            <v xml:space="preserve"> </v>
          </cell>
        </row>
        <row r="242">
          <cell r="C242" t="str">
            <v>Product number</v>
          </cell>
          <cell r="E242" t="str">
            <v>Price USD</v>
          </cell>
          <cell r="F242" t="str">
            <v xml:space="preserve"> </v>
          </cell>
        </row>
        <row r="243">
          <cell r="C243" t="str">
            <v>Product number</v>
          </cell>
          <cell r="E243" t="str">
            <v>Price USD</v>
          </cell>
          <cell r="F243" t="str">
            <v xml:space="preserve"> </v>
          </cell>
        </row>
        <row r="244">
          <cell r="C244" t="str">
            <v>Product number</v>
          </cell>
          <cell r="E244" t="str">
            <v>Price USD</v>
          </cell>
          <cell r="F244" t="str">
            <v xml:space="preserve"> </v>
          </cell>
        </row>
        <row r="245">
          <cell r="C245" t="str">
            <v>Product number</v>
          </cell>
          <cell r="E245" t="str">
            <v>Price USD</v>
          </cell>
        </row>
        <row r="246">
          <cell r="C246" t="str">
            <v>Product number</v>
          </cell>
          <cell r="E246" t="str">
            <v>Price USD</v>
          </cell>
        </row>
        <row r="247">
          <cell r="C247" t="str">
            <v>Product number</v>
          </cell>
          <cell r="E247" t="str">
            <v>Price USD</v>
          </cell>
        </row>
        <row r="248">
          <cell r="C248" t="str">
            <v>Product number</v>
          </cell>
          <cell r="E248" t="str">
            <v>Price USD</v>
          </cell>
        </row>
        <row r="249">
          <cell r="C249" t="str">
            <v>Product number</v>
          </cell>
          <cell r="E249" t="str">
            <v>Price USD</v>
          </cell>
        </row>
        <row r="250">
          <cell r="C250" t="str">
            <v>Product number</v>
          </cell>
          <cell r="E250" t="str">
            <v>Price USD</v>
          </cell>
        </row>
        <row r="251">
          <cell r="C251" t="str">
            <v>Product number</v>
          </cell>
          <cell r="D251" t="str">
            <v xml:space="preserve"> </v>
          </cell>
          <cell r="E251" t="str">
            <v>Price USD</v>
          </cell>
        </row>
        <row r="252">
          <cell r="C252" t="str">
            <v>Product number</v>
          </cell>
          <cell r="D252" t="str">
            <v xml:space="preserve"> </v>
          </cell>
          <cell r="E252" t="str">
            <v>Price USD</v>
          </cell>
        </row>
        <row r="253">
          <cell r="C253" t="str">
            <v>Product number</v>
          </cell>
          <cell r="E253" t="str">
            <v>Price USD</v>
          </cell>
        </row>
        <row r="254">
          <cell r="C254" t="str">
            <v>Product number</v>
          </cell>
          <cell r="E254" t="str">
            <v>Price USD</v>
          </cell>
        </row>
        <row r="255">
          <cell r="C255" t="str">
            <v>Product number</v>
          </cell>
          <cell r="E255" t="str">
            <v>Price USD</v>
          </cell>
        </row>
        <row r="256">
          <cell r="C256" t="str">
            <v>Product number</v>
          </cell>
          <cell r="E256" t="str">
            <v>Price USD</v>
          </cell>
        </row>
        <row r="257">
          <cell r="C257" t="str">
            <v>Product number</v>
          </cell>
          <cell r="E257" t="str">
            <v>Price USD</v>
          </cell>
        </row>
        <row r="258">
          <cell r="C258" t="str">
            <v>Product number</v>
          </cell>
          <cell r="E258" t="str">
            <v>Price USD</v>
          </cell>
        </row>
        <row r="259">
          <cell r="C259" t="str">
            <v>Product number</v>
          </cell>
          <cell r="E259" t="str">
            <v>Price USD</v>
          </cell>
        </row>
        <row r="260">
          <cell r="C260" t="str">
            <v>Product number</v>
          </cell>
          <cell r="E260" t="str">
            <v>Price USD</v>
          </cell>
        </row>
        <row r="261">
          <cell r="C261" t="str">
            <v>Product number</v>
          </cell>
          <cell r="E261" t="str">
            <v>Price USD</v>
          </cell>
        </row>
        <row r="262">
          <cell r="C262" t="str">
            <v>Product number</v>
          </cell>
          <cell r="E262" t="str">
            <v>Price USD</v>
          </cell>
        </row>
        <row r="263">
          <cell r="C263" t="str">
            <v>Product number</v>
          </cell>
          <cell r="E263" t="str">
            <v>Price USD</v>
          </cell>
        </row>
        <row r="264">
          <cell r="C264" t="str">
            <v>Product number</v>
          </cell>
          <cell r="E264" t="str">
            <v>Price USD</v>
          </cell>
        </row>
        <row r="265">
          <cell r="C265" t="str">
            <v>Product number</v>
          </cell>
          <cell r="E265" t="str">
            <v>Price USD</v>
          </cell>
        </row>
        <row r="266">
          <cell r="C266" t="str">
            <v>Product number</v>
          </cell>
          <cell r="E266" t="str">
            <v>Price USD</v>
          </cell>
        </row>
        <row r="267">
          <cell r="C267" t="str">
            <v>Product number</v>
          </cell>
          <cell r="E267" t="str">
            <v>Price USD</v>
          </cell>
        </row>
        <row r="268">
          <cell r="C268" t="str">
            <v>Product number</v>
          </cell>
          <cell r="E268" t="str">
            <v>Price USD</v>
          </cell>
        </row>
        <row r="269">
          <cell r="C269" t="str">
            <v>Product number</v>
          </cell>
          <cell r="E269" t="str">
            <v>Price USD</v>
          </cell>
        </row>
        <row r="270">
          <cell r="C270" t="str">
            <v>Product number</v>
          </cell>
          <cell r="E270" t="str">
            <v>Price USD</v>
          </cell>
        </row>
        <row r="271">
          <cell r="C271" t="str">
            <v>Product number</v>
          </cell>
          <cell r="E271" t="str">
            <v>Price USD</v>
          </cell>
        </row>
        <row r="272">
          <cell r="C272" t="str">
            <v>Product number</v>
          </cell>
          <cell r="E272" t="str">
            <v>Price USD</v>
          </cell>
        </row>
        <row r="273">
          <cell r="C273" t="str">
            <v>Product number</v>
          </cell>
          <cell r="E273" t="str">
            <v>Price USD</v>
          </cell>
        </row>
        <row r="274">
          <cell r="C274" t="str">
            <v>Product number</v>
          </cell>
          <cell r="E274" t="str">
            <v>Price USD</v>
          </cell>
        </row>
        <row r="275">
          <cell r="C275" t="str">
            <v>Product number</v>
          </cell>
          <cell r="E275" t="str">
            <v>Price USD</v>
          </cell>
        </row>
        <row r="276">
          <cell r="C276" t="str">
            <v>Product number</v>
          </cell>
          <cell r="E276" t="str">
            <v>Price USD</v>
          </cell>
        </row>
        <row r="277">
          <cell r="C277" t="str">
            <v>RA07010CD/00</v>
          </cell>
          <cell r="D277" t="str">
            <v>PRA</v>
          </cell>
          <cell r="E277">
            <v>6010</v>
          </cell>
          <cell r="F277">
            <v>10474.379999999999</v>
          </cell>
        </row>
        <row r="278">
          <cell r="C278" t="str">
            <v>RA07011CD/00</v>
          </cell>
          <cell r="D278" t="str">
            <v>PRA</v>
          </cell>
          <cell r="E278">
            <v>6730</v>
          </cell>
          <cell r="F278">
            <v>10790.204400000001</v>
          </cell>
        </row>
        <row r="279">
          <cell r="C279" t="str">
            <v>RA08010CD/00</v>
          </cell>
          <cell r="D279" t="str">
            <v>PRA</v>
          </cell>
          <cell r="E279">
            <v>6010</v>
          </cell>
          <cell r="F279">
            <v>10298.3076</v>
          </cell>
        </row>
        <row r="280">
          <cell r="C280" t="str">
            <v>RA08011CD/00</v>
          </cell>
          <cell r="D280" t="str">
            <v>PRA</v>
          </cell>
          <cell r="E280">
            <v>6730</v>
          </cell>
          <cell r="F280">
            <v>10614.153600000001</v>
          </cell>
        </row>
        <row r="281">
          <cell r="C281" t="str">
            <v>RA13110CD/00</v>
          </cell>
          <cell r="D281" t="str">
            <v>PRA</v>
          </cell>
          <cell r="E281">
            <v>5650</v>
          </cell>
          <cell r="F281">
            <v>9071</v>
          </cell>
        </row>
        <row r="282">
          <cell r="C282" t="str">
            <v>RA13111CD/00</v>
          </cell>
          <cell r="D282" t="str">
            <v>PRA</v>
          </cell>
          <cell r="E282">
            <v>6370</v>
          </cell>
          <cell r="F282">
            <v>9071</v>
          </cell>
        </row>
        <row r="283">
          <cell r="C283" t="str">
            <v>RA18010CD/00</v>
          </cell>
          <cell r="D283" t="str">
            <v>PRA</v>
          </cell>
          <cell r="E283">
            <v>5650</v>
          </cell>
          <cell r="F283">
            <v>11765.466000000002</v>
          </cell>
        </row>
        <row r="284">
          <cell r="C284" t="str">
            <v>RA18011CD/00</v>
          </cell>
          <cell r="D284" t="str">
            <v>PRA</v>
          </cell>
          <cell r="E284">
            <v>6370</v>
          </cell>
          <cell r="F284">
            <v>12811.813200000002</v>
          </cell>
        </row>
        <row r="285">
          <cell r="C285" t="str">
            <v>RA23110CD/00</v>
          </cell>
          <cell r="D285" t="str">
            <v>PRA</v>
          </cell>
          <cell r="E285">
            <v>5320</v>
          </cell>
          <cell r="F285">
            <v>8513</v>
          </cell>
        </row>
        <row r="286">
          <cell r="C286" t="str">
            <v>RA23111CD/00</v>
          </cell>
          <cell r="D286" t="str">
            <v>PRA</v>
          </cell>
          <cell r="E286">
            <v>6040</v>
          </cell>
          <cell r="F286">
            <v>8513</v>
          </cell>
        </row>
        <row r="287">
          <cell r="C287" t="str">
            <v>RA26010CD/00</v>
          </cell>
          <cell r="D287" t="str">
            <v>PRA</v>
          </cell>
          <cell r="E287">
            <v>5320</v>
          </cell>
          <cell r="F287">
            <v>11990.754000000001</v>
          </cell>
        </row>
        <row r="288">
          <cell r="C288" t="str">
            <v>RA26011CD/00</v>
          </cell>
          <cell r="D288" t="str">
            <v>PRA</v>
          </cell>
          <cell r="E288">
            <v>6040</v>
          </cell>
          <cell r="F288">
            <v>12487.834800000001</v>
          </cell>
        </row>
        <row r="289">
          <cell r="C289" t="str">
            <v>RA38110CD/00</v>
          </cell>
          <cell r="D289" t="str">
            <v>PRA</v>
          </cell>
          <cell r="E289">
            <v>5320</v>
          </cell>
          <cell r="F289">
            <v>9187</v>
          </cell>
        </row>
        <row r="290">
          <cell r="C290" t="str">
            <v>RNT 860 900/1</v>
          </cell>
          <cell r="D290" t="str">
            <v>PRA</v>
          </cell>
          <cell r="E290">
            <v>24</v>
          </cell>
          <cell r="F290">
            <v>97.308000000000007</v>
          </cell>
        </row>
        <row r="291">
          <cell r="C291" t="str">
            <v>ROJ 119 2247/1</v>
          </cell>
          <cell r="D291" t="str">
            <v>PRT</v>
          </cell>
          <cell r="E291">
            <v>330</v>
          </cell>
          <cell r="F291">
            <v>705</v>
          </cell>
        </row>
        <row r="292">
          <cell r="C292" t="str">
            <v>ROJ 119 2248/1</v>
          </cell>
          <cell r="D292" t="str">
            <v>PRT</v>
          </cell>
          <cell r="E292">
            <v>290</v>
          </cell>
          <cell r="F292">
            <v>597</v>
          </cell>
        </row>
        <row r="293">
          <cell r="C293" t="str">
            <v>ROJ 208 1301/1</v>
          </cell>
          <cell r="D293" t="str">
            <v>PRT</v>
          </cell>
          <cell r="E293">
            <v>4470</v>
          </cell>
          <cell r="F293">
            <v>4104</v>
          </cell>
        </row>
        <row r="294">
          <cell r="C294" t="str">
            <v>ROJ 208 1301/2</v>
          </cell>
          <cell r="D294" t="str">
            <v>PRT</v>
          </cell>
          <cell r="E294">
            <v>3360</v>
          </cell>
          <cell r="F294">
            <v>4104</v>
          </cell>
        </row>
        <row r="295">
          <cell r="C295" t="str">
            <v>ROJ 208 1301/3</v>
          </cell>
          <cell r="D295" t="str">
            <v>PRT</v>
          </cell>
          <cell r="E295">
            <v>2800</v>
          </cell>
          <cell r="F295">
            <v>4104</v>
          </cell>
        </row>
        <row r="296">
          <cell r="C296" t="str">
            <v>ROJ 208 1301/4</v>
          </cell>
          <cell r="D296" t="str">
            <v>PRT</v>
          </cell>
          <cell r="E296">
            <v>1810</v>
          </cell>
          <cell r="F296">
            <v>4104</v>
          </cell>
        </row>
        <row r="297">
          <cell r="C297" t="str">
            <v>ROJ 208 1304/1</v>
          </cell>
          <cell r="D297" t="str">
            <v>PRT</v>
          </cell>
          <cell r="E297">
            <v>10440</v>
          </cell>
          <cell r="F297">
            <v>5400</v>
          </cell>
        </row>
        <row r="298">
          <cell r="C298" t="str">
            <v>ROJ 208 1304/2</v>
          </cell>
          <cell r="D298" t="str">
            <v>PRT</v>
          </cell>
          <cell r="E298">
            <v>6850</v>
          </cell>
          <cell r="F298">
            <v>5400</v>
          </cell>
        </row>
        <row r="299">
          <cell r="C299" t="str">
            <v>ROJ 208 1304/3</v>
          </cell>
          <cell r="D299" t="str">
            <v>PRT</v>
          </cell>
          <cell r="E299">
            <v>5920</v>
          </cell>
          <cell r="F299">
            <v>5400</v>
          </cell>
        </row>
        <row r="300">
          <cell r="C300" t="str">
            <v>ROJ 208 431/1</v>
          </cell>
          <cell r="D300" t="str">
            <v>PRA</v>
          </cell>
          <cell r="E300">
            <v>4470</v>
          </cell>
          <cell r="F300">
            <v>4009.8564000000001</v>
          </cell>
        </row>
        <row r="301">
          <cell r="C301" t="str">
            <v>ROJ 208 431/2</v>
          </cell>
          <cell r="D301" t="str">
            <v>PRA</v>
          </cell>
          <cell r="E301">
            <v>2800</v>
          </cell>
          <cell r="F301">
            <v>4260.87</v>
          </cell>
        </row>
        <row r="302">
          <cell r="C302" t="str">
            <v>ROJ 208 431/3</v>
          </cell>
          <cell r="D302" t="str">
            <v>PRA</v>
          </cell>
          <cell r="E302">
            <v>1810</v>
          </cell>
          <cell r="F302">
            <v>4260.87</v>
          </cell>
        </row>
        <row r="303">
          <cell r="C303" t="str">
            <v>ROJ 208 431/4</v>
          </cell>
          <cell r="D303" t="str">
            <v>PRA</v>
          </cell>
          <cell r="E303">
            <v>3360</v>
          </cell>
          <cell r="F303">
            <v>4260.87</v>
          </cell>
        </row>
        <row r="304">
          <cell r="C304" t="str">
            <v>ROJ 208 432/1</v>
          </cell>
          <cell r="D304" t="str">
            <v>PRA</v>
          </cell>
          <cell r="E304">
            <v>1220</v>
          </cell>
          <cell r="F304">
            <v>3451.7988000000005</v>
          </cell>
        </row>
        <row r="305">
          <cell r="C305" t="str">
            <v>ROJR 208 001/1</v>
          </cell>
          <cell r="D305" t="str">
            <v>PRA</v>
          </cell>
          <cell r="E305">
            <v>1920</v>
          </cell>
          <cell r="F305">
            <v>5062.7700000000004</v>
          </cell>
        </row>
        <row r="306">
          <cell r="C306" t="str">
            <v>ROJR 208 002/1</v>
          </cell>
          <cell r="D306" t="str">
            <v>PRA</v>
          </cell>
          <cell r="E306">
            <v>2340</v>
          </cell>
          <cell r="F306">
            <v>3723.0624000000003</v>
          </cell>
        </row>
        <row r="307">
          <cell r="C307" t="str">
            <v>ROJR 208 003/1</v>
          </cell>
          <cell r="D307" t="str">
            <v>PRA</v>
          </cell>
          <cell r="E307">
            <v>6910</v>
          </cell>
          <cell r="F307">
            <v>9720.0432000000019</v>
          </cell>
        </row>
        <row r="308">
          <cell r="C308" t="str">
            <v>ROJR 208 003/2</v>
          </cell>
          <cell r="D308" t="str">
            <v>PRA</v>
          </cell>
          <cell r="E308">
            <v>6140</v>
          </cell>
          <cell r="F308">
            <v>8222.2991999999995</v>
          </cell>
        </row>
        <row r="309">
          <cell r="C309" t="str">
            <v>ROJR 211 001/1</v>
          </cell>
          <cell r="D309" t="str">
            <v>PRA</v>
          </cell>
          <cell r="E309">
            <v>530</v>
          </cell>
          <cell r="F309">
            <v>1022.544</v>
          </cell>
        </row>
        <row r="310">
          <cell r="C310" t="str">
            <v>ROJR 211 002/1</v>
          </cell>
          <cell r="D310" t="str">
            <v>PRT</v>
          </cell>
          <cell r="E310">
            <v>870</v>
          </cell>
          <cell r="F310">
            <v>2484</v>
          </cell>
        </row>
        <row r="311">
          <cell r="C311" t="str">
            <v>ROJR 211 003/1</v>
          </cell>
          <cell r="D311" t="str">
            <v>PRT</v>
          </cell>
          <cell r="E311">
            <v>820</v>
          </cell>
          <cell r="F311">
            <v>1890</v>
          </cell>
        </row>
        <row r="312">
          <cell r="C312" t="str">
            <v>ROJR 219 010/1</v>
          </cell>
          <cell r="D312" t="str">
            <v>PRA</v>
          </cell>
          <cell r="E312">
            <v>360</v>
          </cell>
          <cell r="F312">
            <v>891.51840000000004</v>
          </cell>
        </row>
        <row r="313">
          <cell r="C313" t="str">
            <v>ROJR 219 011/1</v>
          </cell>
          <cell r="D313" t="str">
            <v>PRA</v>
          </cell>
          <cell r="E313">
            <v>290</v>
          </cell>
          <cell r="F313">
            <v>596.95920000000001</v>
          </cell>
        </row>
        <row r="314">
          <cell r="C314" t="str">
            <v>RPM 119 218/7000</v>
          </cell>
          <cell r="D314" t="str">
            <v>PRA</v>
          </cell>
          <cell r="E314">
            <v>64</v>
          </cell>
          <cell r="F314">
            <v>126.64080000000001</v>
          </cell>
        </row>
        <row r="315">
          <cell r="C315" t="str">
            <v>RPM 119 433/5000</v>
          </cell>
          <cell r="D315" t="str">
            <v>PRA</v>
          </cell>
          <cell r="E315">
            <v>87</v>
          </cell>
          <cell r="F315">
            <v>185.00400000000002</v>
          </cell>
        </row>
        <row r="316">
          <cell r="C316" t="str">
            <v>RPM 214 100/1</v>
          </cell>
          <cell r="D316" t="str">
            <v>PRA</v>
          </cell>
          <cell r="E316">
            <v>106</v>
          </cell>
          <cell r="F316">
            <v>263.88720000000001</v>
          </cell>
        </row>
        <row r="317">
          <cell r="C317" t="str">
            <v>RPM 517 500/1</v>
          </cell>
          <cell r="D317" t="str">
            <v>PRA</v>
          </cell>
          <cell r="E317">
            <v>35</v>
          </cell>
          <cell r="F317">
            <v>137.34360000000001</v>
          </cell>
        </row>
        <row r="318">
          <cell r="C318" t="str">
            <v>RPM 517 500/2</v>
          </cell>
          <cell r="D318" t="str">
            <v>PRA</v>
          </cell>
          <cell r="E318">
            <v>58</v>
          </cell>
          <cell r="F318">
            <v>147.22560000000001</v>
          </cell>
        </row>
        <row r="319">
          <cell r="C319" t="str">
            <v>RPM 517 501/1</v>
          </cell>
          <cell r="D319" t="str">
            <v>PRA</v>
          </cell>
          <cell r="E319">
            <v>79</v>
          </cell>
          <cell r="F319">
            <v>267.88319999999999</v>
          </cell>
        </row>
        <row r="320">
          <cell r="C320" t="str">
            <v>RPM 517 501/2</v>
          </cell>
          <cell r="D320" t="str">
            <v>PRA</v>
          </cell>
          <cell r="E320">
            <v>86</v>
          </cell>
          <cell r="F320">
            <v>288.4896</v>
          </cell>
        </row>
        <row r="321">
          <cell r="C321" t="str">
            <v>RPM 517 501/3</v>
          </cell>
          <cell r="D321" t="str">
            <v>PRA</v>
          </cell>
          <cell r="E321">
            <v>94</v>
          </cell>
          <cell r="F321">
            <v>309.70080000000002</v>
          </cell>
        </row>
        <row r="322">
          <cell r="C322" t="str">
            <v>RPM 517 510/01</v>
          </cell>
          <cell r="D322" t="str">
            <v>PRT</v>
          </cell>
          <cell r="E322">
            <v>0</v>
          </cell>
          <cell r="F322" t="str">
            <v xml:space="preserve"> </v>
          </cell>
        </row>
        <row r="323">
          <cell r="C323" t="str">
            <v>RPM 517 54/2</v>
          </cell>
          <cell r="D323" t="str">
            <v>PRA</v>
          </cell>
          <cell r="E323">
            <v>51</v>
          </cell>
          <cell r="F323">
            <v>158.6412</v>
          </cell>
        </row>
        <row r="324">
          <cell r="C324" t="str">
            <v>RPM 517 6906/01</v>
          </cell>
          <cell r="D324" t="str">
            <v>PRA</v>
          </cell>
          <cell r="E324">
            <v>20</v>
          </cell>
          <cell r="F324">
            <v>57.153600000000004</v>
          </cell>
        </row>
        <row r="325">
          <cell r="C325" t="str">
            <v>RPM 517 6908/01</v>
          </cell>
          <cell r="D325" t="str">
            <v>PRA</v>
          </cell>
          <cell r="E325">
            <v>27</v>
          </cell>
          <cell r="F325">
            <v>71.420400000000001</v>
          </cell>
        </row>
        <row r="326">
          <cell r="C326" t="str">
            <v>RPM 518 1050/1</v>
          </cell>
          <cell r="D326" t="str">
            <v>PRA</v>
          </cell>
          <cell r="E326">
            <v>92</v>
          </cell>
          <cell r="F326">
            <v>200.8152</v>
          </cell>
        </row>
        <row r="327">
          <cell r="C327" t="str">
            <v>RPM 518 1051/01000</v>
          </cell>
          <cell r="D327" t="str">
            <v>PRA</v>
          </cell>
          <cell r="E327">
            <v>39</v>
          </cell>
          <cell r="F327">
            <v>74.984400000000008</v>
          </cell>
        </row>
        <row r="328">
          <cell r="C328" t="str">
            <v>RPM 945 04</v>
          </cell>
          <cell r="D328" t="str">
            <v>PRA</v>
          </cell>
          <cell r="E328">
            <v>14</v>
          </cell>
          <cell r="F328">
            <v>21.502800000000001</v>
          </cell>
        </row>
        <row r="329">
          <cell r="C329" t="str">
            <v>RPMR 102 02/1</v>
          </cell>
          <cell r="D329" t="str">
            <v>PRA</v>
          </cell>
          <cell r="E329">
            <v>72</v>
          </cell>
          <cell r="F329">
            <v>181.7424</v>
          </cell>
        </row>
        <row r="330">
          <cell r="C330" t="str">
            <v>RPMR 102 06/2</v>
          </cell>
          <cell r="D330" t="str">
            <v>PRT</v>
          </cell>
          <cell r="E330">
            <v>72</v>
          </cell>
          <cell r="F330">
            <v>209.30400000000003</v>
          </cell>
        </row>
        <row r="331">
          <cell r="C331" t="str">
            <v>RPMR 102 07/1</v>
          </cell>
          <cell r="D331" t="str">
            <v>PRA</v>
          </cell>
          <cell r="E331">
            <v>58</v>
          </cell>
          <cell r="F331">
            <v>291.9024</v>
          </cell>
        </row>
        <row r="332">
          <cell r="C332" t="str">
            <v>RPMR 102 10/1</v>
          </cell>
          <cell r="D332" t="str">
            <v>PRA</v>
          </cell>
          <cell r="E332">
            <v>42</v>
          </cell>
          <cell r="F332">
            <v>66.69</v>
          </cell>
        </row>
        <row r="333">
          <cell r="C333" t="str">
            <v>RPMR 102 11/1</v>
          </cell>
          <cell r="D333" t="str">
            <v>PRA</v>
          </cell>
          <cell r="E333">
            <v>40</v>
          </cell>
          <cell r="F333">
            <v>80.492400000000004</v>
          </cell>
        </row>
        <row r="334">
          <cell r="C334" t="str">
            <v>RPMR 102 13/1</v>
          </cell>
          <cell r="D334" t="str">
            <v>PRA</v>
          </cell>
          <cell r="E334">
            <v>100</v>
          </cell>
          <cell r="F334">
            <v>204.58440000000002</v>
          </cell>
        </row>
        <row r="335">
          <cell r="C335" t="str">
            <v>RPMR 102 14/1</v>
          </cell>
          <cell r="D335" t="str">
            <v>PRA</v>
          </cell>
          <cell r="E335">
            <v>80</v>
          </cell>
          <cell r="F335">
            <v>193.78440000000003</v>
          </cell>
        </row>
        <row r="336">
          <cell r="C336" t="str">
            <v>RPMR 102 15/2</v>
          </cell>
          <cell r="D336" t="str">
            <v>PRA</v>
          </cell>
          <cell r="E336">
            <v>0</v>
          </cell>
        </row>
        <row r="337">
          <cell r="C337" t="str">
            <v>RPMR 102 15/3</v>
          </cell>
          <cell r="D337" t="str">
            <v>PRA</v>
          </cell>
          <cell r="E337">
            <v>0</v>
          </cell>
        </row>
        <row r="338">
          <cell r="C338" t="str">
            <v>RPMR 102 19/1</v>
          </cell>
          <cell r="D338" t="str">
            <v>PRA</v>
          </cell>
          <cell r="E338">
            <v>140</v>
          </cell>
          <cell r="F338">
            <v>341.62560000000002</v>
          </cell>
        </row>
        <row r="339">
          <cell r="C339" t="str">
            <v>SA0010012/00</v>
          </cell>
          <cell r="D339" t="str">
            <v>PRA</v>
          </cell>
          <cell r="E339">
            <v>580</v>
          </cell>
          <cell r="F339">
            <v>983.31840000000011</v>
          </cell>
        </row>
        <row r="340">
          <cell r="C340" t="str">
            <v>SA0110012/00</v>
          </cell>
          <cell r="D340" t="str">
            <v>PRA</v>
          </cell>
          <cell r="E340">
            <v>1160</v>
          </cell>
          <cell r="F340">
            <v>2000.7432000000001</v>
          </cell>
        </row>
        <row r="341">
          <cell r="C341" t="str">
            <v>SA0210012/00</v>
          </cell>
          <cell r="D341" t="str">
            <v>PRA</v>
          </cell>
          <cell r="E341">
            <v>1220</v>
          </cell>
          <cell r="F341">
            <v>2552.4612000000002</v>
          </cell>
        </row>
        <row r="342">
          <cell r="C342" t="str">
            <v>SDC 127 202/1</v>
          </cell>
          <cell r="D342" t="str">
            <v>PRA</v>
          </cell>
          <cell r="E342">
            <v>4310</v>
          </cell>
          <cell r="F342">
            <v>18079.880400000002</v>
          </cell>
        </row>
        <row r="343">
          <cell r="C343" t="str">
            <v>SDC 127 202/2</v>
          </cell>
          <cell r="D343" t="str">
            <v>PRA</v>
          </cell>
          <cell r="E343">
            <v>4080</v>
          </cell>
          <cell r="F343">
            <v>17061.008400000002</v>
          </cell>
        </row>
        <row r="344">
          <cell r="C344" t="str">
            <v>SDC 901 08/1</v>
          </cell>
          <cell r="D344" t="str">
            <v>PRA</v>
          </cell>
          <cell r="E344">
            <v>1400</v>
          </cell>
          <cell r="F344">
            <v>2700</v>
          </cell>
        </row>
        <row r="345">
          <cell r="C345" t="str">
            <v>SEA 910 24/1</v>
          </cell>
          <cell r="D345" t="str">
            <v>PRA</v>
          </cell>
          <cell r="E345">
            <v>100</v>
          </cell>
          <cell r="F345">
            <v>158.14440000000002</v>
          </cell>
        </row>
        <row r="346">
          <cell r="C346" t="str">
            <v>SET 125 06/1</v>
          </cell>
          <cell r="D346" t="str">
            <v>PRA</v>
          </cell>
          <cell r="E346">
            <v>2</v>
          </cell>
          <cell r="F346">
            <v>5.4432</v>
          </cell>
        </row>
        <row r="347">
          <cell r="C347" t="str">
            <v>SM0010402/00</v>
          </cell>
          <cell r="D347" t="str">
            <v>PRA</v>
          </cell>
          <cell r="E347">
            <v>1000</v>
          </cell>
          <cell r="F347">
            <v>1766.1348</v>
          </cell>
        </row>
        <row r="348">
          <cell r="C348" t="str">
            <v>SM0010402/10</v>
          </cell>
          <cell r="D348" t="str">
            <v>PRA</v>
          </cell>
          <cell r="E348">
            <v>1240</v>
          </cell>
          <cell r="F348">
            <v>2381.94</v>
          </cell>
        </row>
        <row r="349">
          <cell r="C349" t="str">
            <v>SM0010802/00</v>
          </cell>
          <cell r="D349" t="str">
            <v>PRA</v>
          </cell>
          <cell r="E349">
            <v>1820</v>
          </cell>
          <cell r="F349">
            <v>1655.694</v>
          </cell>
        </row>
        <row r="350">
          <cell r="C350" t="str">
            <v>SM0010802/10</v>
          </cell>
          <cell r="D350" t="str">
            <v>PRA</v>
          </cell>
          <cell r="E350">
            <v>2260</v>
          </cell>
          <cell r="F350">
            <v>2955.1608000000006</v>
          </cell>
        </row>
        <row r="351">
          <cell r="C351" t="str">
            <v>SM0011602/00</v>
          </cell>
          <cell r="D351" t="str">
            <v>PRA</v>
          </cell>
          <cell r="E351">
            <v>2960</v>
          </cell>
          <cell r="F351">
            <v>2261.3148000000001</v>
          </cell>
        </row>
        <row r="352">
          <cell r="C352" t="str">
            <v>SM0011602/10</v>
          </cell>
          <cell r="D352" t="str">
            <v>PRA</v>
          </cell>
          <cell r="E352">
            <v>3810</v>
          </cell>
          <cell r="F352">
            <v>4750.1099999999997</v>
          </cell>
        </row>
        <row r="353">
          <cell r="C353" t="str">
            <v>SXA 124 1732/1</v>
          </cell>
          <cell r="D353" t="str">
            <v>PRA</v>
          </cell>
          <cell r="E353">
            <v>27</v>
          </cell>
          <cell r="F353">
            <v>37.206000000000003</v>
          </cell>
        </row>
        <row r="354">
          <cell r="C354" t="str">
            <v>SXK 111 0254/L</v>
          </cell>
          <cell r="D354" t="str">
            <v>PRA</v>
          </cell>
          <cell r="E354">
            <v>2000</v>
          </cell>
          <cell r="F354">
            <v>7484.4</v>
          </cell>
        </row>
        <row r="355">
          <cell r="C355" t="str">
            <v>SXK 111 0254/S</v>
          </cell>
          <cell r="D355" t="str">
            <v>PRA</v>
          </cell>
          <cell r="E355">
            <v>1350</v>
          </cell>
          <cell r="F355">
            <v>3888.8856000000005</v>
          </cell>
        </row>
        <row r="356">
          <cell r="C356" t="str">
            <v>SXK 111 0274/1</v>
          </cell>
          <cell r="D356" t="str">
            <v>PRA</v>
          </cell>
          <cell r="E356">
            <v>85</v>
          </cell>
          <cell r="F356">
            <v>89.64</v>
          </cell>
        </row>
        <row r="357">
          <cell r="C357" t="str">
            <v>SXK 111 0274/2</v>
          </cell>
          <cell r="D357" t="str">
            <v>PRA</v>
          </cell>
          <cell r="E357">
            <v>85</v>
          </cell>
          <cell r="F357">
            <v>89.64</v>
          </cell>
        </row>
        <row r="358">
          <cell r="C358" t="str">
            <v>SXK 111 0274/3</v>
          </cell>
          <cell r="D358" t="str">
            <v>PRA</v>
          </cell>
          <cell r="E358">
            <v>85</v>
          </cell>
          <cell r="F358">
            <v>145.36799999999999</v>
          </cell>
        </row>
        <row r="359">
          <cell r="C359" t="str">
            <v>SXK 111 0274/4</v>
          </cell>
          <cell r="D359" t="str">
            <v>PRA</v>
          </cell>
          <cell r="E359">
            <v>85</v>
          </cell>
          <cell r="F359">
            <v>88.797600000000003</v>
          </cell>
        </row>
        <row r="360">
          <cell r="C360" t="str">
            <v>SXK 111 0278/1</v>
          </cell>
          <cell r="D360" t="str">
            <v>PRA</v>
          </cell>
          <cell r="E360">
            <v>260</v>
          </cell>
          <cell r="F360">
            <v>456.77520000000004</v>
          </cell>
        </row>
        <row r="361">
          <cell r="C361" t="str">
            <v>SXK 111 0279/1</v>
          </cell>
          <cell r="D361" t="str">
            <v>PRA</v>
          </cell>
          <cell r="E361">
            <v>112</v>
          </cell>
          <cell r="F361">
            <v>167.14080000000001</v>
          </cell>
        </row>
        <row r="362">
          <cell r="C362" t="str">
            <v>SXK 111 0279/2</v>
          </cell>
          <cell r="D362" t="str">
            <v>PRA</v>
          </cell>
          <cell r="E362">
            <v>112</v>
          </cell>
          <cell r="F362">
            <v>165.56400000000002</v>
          </cell>
        </row>
        <row r="363">
          <cell r="C363" t="str">
            <v>SXK 111 0312/1</v>
          </cell>
          <cell r="D363" t="str">
            <v>PRA</v>
          </cell>
          <cell r="E363">
            <v>37</v>
          </cell>
          <cell r="F363">
            <v>117.91440000000001</v>
          </cell>
        </row>
        <row r="364">
          <cell r="C364" t="str">
            <v>SXK 111 0312/4</v>
          </cell>
          <cell r="D364" t="str">
            <v>PRA</v>
          </cell>
          <cell r="E364">
            <v>37</v>
          </cell>
          <cell r="F364">
            <v>91.853999999999999</v>
          </cell>
        </row>
        <row r="365">
          <cell r="C365" t="str">
            <v>SXK 111 0317/2</v>
          </cell>
          <cell r="D365" t="str">
            <v>PRA</v>
          </cell>
          <cell r="E365">
            <v>100</v>
          </cell>
          <cell r="F365">
            <v>459.06480000000005</v>
          </cell>
        </row>
        <row r="366">
          <cell r="C366" t="str">
            <v>SXK 111 0321/1</v>
          </cell>
          <cell r="D366" t="str">
            <v>PRA</v>
          </cell>
          <cell r="E366">
            <v>80</v>
          </cell>
          <cell r="F366">
            <v>327.41280000000006</v>
          </cell>
        </row>
        <row r="367">
          <cell r="C367" t="str">
            <v>SXK 111 0322/1</v>
          </cell>
          <cell r="D367" t="str">
            <v>PRA</v>
          </cell>
          <cell r="E367">
            <v>300</v>
          </cell>
          <cell r="F367">
            <v>829.98</v>
          </cell>
        </row>
        <row r="368">
          <cell r="C368" t="str">
            <v>SXK 111 0322/2</v>
          </cell>
          <cell r="D368" t="str">
            <v>PRA</v>
          </cell>
          <cell r="E368">
            <v>580</v>
          </cell>
          <cell r="F368">
            <v>1144.8</v>
          </cell>
        </row>
        <row r="369">
          <cell r="C369" t="str">
            <v>SXK 111 0323/1</v>
          </cell>
          <cell r="D369" t="str">
            <v>PRA</v>
          </cell>
          <cell r="E369">
            <v>320</v>
          </cell>
          <cell r="F369">
            <v>829.98</v>
          </cell>
        </row>
        <row r="370">
          <cell r="C370" t="str">
            <v>SXK 111 0323/2</v>
          </cell>
          <cell r="D370" t="str">
            <v>PRA</v>
          </cell>
          <cell r="E370">
            <v>600</v>
          </cell>
          <cell r="F370">
            <v>1144.8</v>
          </cell>
        </row>
        <row r="371">
          <cell r="C371" t="str">
            <v>SXK 111 0324/1</v>
          </cell>
          <cell r="D371" t="str">
            <v>PRA</v>
          </cell>
          <cell r="E371">
            <v>510</v>
          </cell>
          <cell r="F371">
            <v>829.98</v>
          </cell>
        </row>
        <row r="372">
          <cell r="C372" t="str">
            <v>SXK 111 0325/1</v>
          </cell>
          <cell r="D372" t="str">
            <v>PRA</v>
          </cell>
          <cell r="E372">
            <v>540</v>
          </cell>
          <cell r="F372">
            <v>829.98</v>
          </cell>
        </row>
        <row r="373">
          <cell r="C373" t="str">
            <v>SXK 111 0328</v>
          </cell>
          <cell r="D373" t="str">
            <v>PRA</v>
          </cell>
          <cell r="E373">
            <v>36</v>
          </cell>
          <cell r="F373">
            <v>84.71520000000001</v>
          </cell>
        </row>
        <row r="374">
          <cell r="C374" t="str">
            <v>SXK 111 0329</v>
          </cell>
          <cell r="D374" t="str">
            <v>PRA</v>
          </cell>
          <cell r="E374">
            <v>28</v>
          </cell>
          <cell r="F374">
            <v>87.004800000000003</v>
          </cell>
        </row>
        <row r="375">
          <cell r="C375" t="str">
            <v>SXK 111 0340</v>
          </cell>
          <cell r="D375" t="str">
            <v>PRA</v>
          </cell>
          <cell r="E375">
            <v>74</v>
          </cell>
          <cell r="F375">
            <v>72.543600000000012</v>
          </cell>
        </row>
        <row r="376">
          <cell r="C376" t="str">
            <v>SXK 111 0401/1</v>
          </cell>
          <cell r="D376" t="str">
            <v>PRA</v>
          </cell>
          <cell r="E376">
            <v>400</v>
          </cell>
          <cell r="F376">
            <v>1087.56</v>
          </cell>
        </row>
        <row r="377">
          <cell r="C377" t="str">
            <v>SXK 111 0401/2</v>
          </cell>
          <cell r="D377" t="str">
            <v>PRA</v>
          </cell>
          <cell r="E377">
            <v>700</v>
          </cell>
          <cell r="F377">
            <v>1431</v>
          </cell>
        </row>
        <row r="378">
          <cell r="C378" t="str">
            <v>SXK 111 0402/1</v>
          </cell>
          <cell r="D378" t="str">
            <v>PRA</v>
          </cell>
          <cell r="E378">
            <v>440</v>
          </cell>
          <cell r="F378">
            <v>1087.56</v>
          </cell>
        </row>
        <row r="379">
          <cell r="C379" t="str">
            <v>SXK 111 0402/2</v>
          </cell>
          <cell r="D379" t="str">
            <v>PRA</v>
          </cell>
          <cell r="E379">
            <v>710</v>
          </cell>
          <cell r="F379">
            <v>1431</v>
          </cell>
        </row>
        <row r="380">
          <cell r="C380" t="str">
            <v>SXK 111 0403/1</v>
          </cell>
          <cell r="D380" t="str">
            <v>PRA</v>
          </cell>
          <cell r="E380">
            <v>630</v>
          </cell>
          <cell r="F380">
            <v>1087.56</v>
          </cell>
        </row>
        <row r="381">
          <cell r="C381" t="str">
            <v>SXK 111 0404/1</v>
          </cell>
          <cell r="D381" t="str">
            <v>PRA</v>
          </cell>
          <cell r="E381">
            <v>660</v>
          </cell>
          <cell r="F381">
            <v>1087.56</v>
          </cell>
        </row>
        <row r="382">
          <cell r="C382" t="str">
            <v>SXK 111 501/1</v>
          </cell>
          <cell r="D382" t="str">
            <v>PRA</v>
          </cell>
          <cell r="E382">
            <v>560</v>
          </cell>
          <cell r="F382">
            <v>1431</v>
          </cell>
        </row>
        <row r="383">
          <cell r="C383" t="str">
            <v>SXK 111 501/2</v>
          </cell>
          <cell r="D383" t="str">
            <v>PRA</v>
          </cell>
          <cell r="E383">
            <v>620</v>
          </cell>
          <cell r="F383">
            <v>1516.86</v>
          </cell>
        </row>
        <row r="384">
          <cell r="C384" t="str">
            <v>SXK 111 5028/1</v>
          </cell>
          <cell r="D384" t="str">
            <v>PRA</v>
          </cell>
          <cell r="E384">
            <v>30</v>
          </cell>
          <cell r="F384">
            <v>59.248800000000003</v>
          </cell>
        </row>
        <row r="385">
          <cell r="C385" t="str">
            <v>SXK 111 5037/1</v>
          </cell>
          <cell r="D385" t="str">
            <v>PRA</v>
          </cell>
          <cell r="E385">
            <v>610</v>
          </cell>
          <cell r="F385">
            <v>1581.97</v>
          </cell>
        </row>
        <row r="386">
          <cell r="C386" t="str">
            <v>SXK  111 5037/2</v>
          </cell>
          <cell r="D386" t="str">
            <v>PRA</v>
          </cell>
          <cell r="E386">
            <v>650</v>
          </cell>
          <cell r="F386">
            <v>1670.2920000000001</v>
          </cell>
        </row>
        <row r="387">
          <cell r="C387" t="str">
            <v>SXK 111 509/1</v>
          </cell>
          <cell r="D387" t="str">
            <v>PRA</v>
          </cell>
          <cell r="E387">
            <v>540</v>
          </cell>
          <cell r="F387">
            <v>1481.1336000000001</v>
          </cell>
        </row>
        <row r="388">
          <cell r="C388" t="str">
            <v>SXK 111 511/1</v>
          </cell>
          <cell r="D388" t="str">
            <v>PRA</v>
          </cell>
          <cell r="E388">
            <v>60</v>
          </cell>
          <cell r="F388">
            <v>103.92840000000001</v>
          </cell>
        </row>
        <row r="389">
          <cell r="C389" t="str">
            <v>SXK 111 511/2</v>
          </cell>
          <cell r="D389" t="str">
            <v>PRA</v>
          </cell>
          <cell r="E389">
            <v>200</v>
          </cell>
          <cell r="F389">
            <v>667.41840000000002</v>
          </cell>
        </row>
        <row r="390">
          <cell r="C390" t="str">
            <v>SXK 111 511/4</v>
          </cell>
          <cell r="D390" t="str">
            <v>PRA</v>
          </cell>
          <cell r="E390">
            <v>150</v>
          </cell>
          <cell r="F390">
            <v>354.88800000000003</v>
          </cell>
        </row>
        <row r="391">
          <cell r="C391" t="str">
            <v>SXK 111 512/1</v>
          </cell>
          <cell r="D391" t="str">
            <v>PRA</v>
          </cell>
          <cell r="E391">
            <v>560</v>
          </cell>
          <cell r="F391">
            <v>1837.404</v>
          </cell>
        </row>
        <row r="392">
          <cell r="C392" t="str">
            <v>SXK 111 512/2</v>
          </cell>
          <cell r="D392" t="str">
            <v>PRA</v>
          </cell>
          <cell r="E392">
            <v>300</v>
          </cell>
          <cell r="F392">
            <v>990.25200000000007</v>
          </cell>
        </row>
        <row r="393">
          <cell r="C393" t="str">
            <v>SXK 111 514/2</v>
          </cell>
          <cell r="D393" t="str">
            <v>PRA</v>
          </cell>
          <cell r="E393">
            <v>14</v>
          </cell>
          <cell r="F393">
            <v>21.232800000000001</v>
          </cell>
        </row>
        <row r="394">
          <cell r="C394" t="str">
            <v>SXK 111 514/3</v>
          </cell>
          <cell r="D394" t="str">
            <v>PRA</v>
          </cell>
          <cell r="E394">
            <v>15</v>
          </cell>
          <cell r="F394">
            <v>28.566000000000003</v>
          </cell>
        </row>
        <row r="395">
          <cell r="C395" t="str">
            <v>SXK 111 515/1</v>
          </cell>
          <cell r="D395" t="str">
            <v>PRA</v>
          </cell>
          <cell r="E395">
            <v>180</v>
          </cell>
          <cell r="F395">
            <v>593.0064000000001</v>
          </cell>
        </row>
        <row r="396">
          <cell r="C396" t="str">
            <v>SXK 111 516/1</v>
          </cell>
          <cell r="D396" t="str">
            <v>PRA</v>
          </cell>
          <cell r="E396">
            <v>15</v>
          </cell>
          <cell r="F396">
            <v>36.6768</v>
          </cell>
        </row>
        <row r="397">
          <cell r="C397" t="str">
            <v>SXK 111 516/2</v>
          </cell>
          <cell r="D397" t="str">
            <v>PRA</v>
          </cell>
          <cell r="E397">
            <v>21</v>
          </cell>
          <cell r="F397">
            <v>58.989600000000003</v>
          </cell>
        </row>
        <row r="398">
          <cell r="C398" t="str">
            <v>SXK 111 516/4</v>
          </cell>
          <cell r="D398" t="str">
            <v>PRT</v>
          </cell>
          <cell r="E398">
            <v>0</v>
          </cell>
          <cell r="F398" t="str">
            <v xml:space="preserve"> </v>
          </cell>
        </row>
        <row r="399">
          <cell r="C399" t="str">
            <v>SXK 111 516/5</v>
          </cell>
          <cell r="D399" t="str">
            <v>PRA</v>
          </cell>
          <cell r="E399">
            <v>30</v>
          </cell>
          <cell r="F399">
            <v>99.86760000000001</v>
          </cell>
        </row>
        <row r="400">
          <cell r="C400" t="str">
            <v>SXK 111 516/6</v>
          </cell>
          <cell r="D400" t="str">
            <v>PRA</v>
          </cell>
          <cell r="E400">
            <v>30</v>
          </cell>
          <cell r="F400">
            <v>30.769200000000001</v>
          </cell>
        </row>
        <row r="401">
          <cell r="C401" t="str">
            <v>SXK 111 516/7</v>
          </cell>
          <cell r="D401" t="str">
            <v>PRA</v>
          </cell>
          <cell r="E401">
            <v>30</v>
          </cell>
        </row>
        <row r="402">
          <cell r="C402" t="str">
            <v>SXK 111 517/1</v>
          </cell>
          <cell r="D402" t="str">
            <v>PRA</v>
          </cell>
          <cell r="E402">
            <v>24</v>
          </cell>
          <cell r="F402">
            <v>41.979599999999998</v>
          </cell>
        </row>
        <row r="403">
          <cell r="C403" t="str">
            <v>SXK 111 518/1</v>
          </cell>
          <cell r="D403" t="str">
            <v>PRA</v>
          </cell>
          <cell r="E403">
            <v>13</v>
          </cell>
          <cell r="F403">
            <v>35.996400000000001</v>
          </cell>
        </row>
        <row r="404">
          <cell r="C404" t="str">
            <v>SXK 111 519/1</v>
          </cell>
          <cell r="D404" t="str">
            <v>PRA</v>
          </cell>
          <cell r="E404">
            <v>11</v>
          </cell>
          <cell r="F404">
            <v>29.5488</v>
          </cell>
        </row>
        <row r="405">
          <cell r="C405" t="str">
            <v>SXK 111 520/1</v>
          </cell>
          <cell r="D405" t="str">
            <v>PRA</v>
          </cell>
          <cell r="E405">
            <v>14</v>
          </cell>
          <cell r="F405">
            <v>44.118000000000002</v>
          </cell>
        </row>
        <row r="406">
          <cell r="C406" t="str">
            <v>SXK 111 520/2</v>
          </cell>
          <cell r="D406" t="str">
            <v>PRA</v>
          </cell>
          <cell r="E406">
            <v>12</v>
          </cell>
          <cell r="F406">
            <v>39.636000000000003</v>
          </cell>
        </row>
        <row r="407">
          <cell r="C407" t="str">
            <v>SXK 111 524/1</v>
          </cell>
          <cell r="D407" t="str">
            <v>PRA</v>
          </cell>
          <cell r="E407">
            <v>9</v>
          </cell>
          <cell r="F407">
            <v>26.330400000000001</v>
          </cell>
        </row>
        <row r="408">
          <cell r="C408" t="str">
            <v>SXK 111 533/1</v>
          </cell>
          <cell r="D408" t="str">
            <v>PRA</v>
          </cell>
          <cell r="E408">
            <v>50</v>
          </cell>
          <cell r="F408">
            <v>153.4032</v>
          </cell>
        </row>
        <row r="409">
          <cell r="C409" t="str">
            <v>SXK 111 534/1</v>
          </cell>
          <cell r="D409" t="str">
            <v>PRA</v>
          </cell>
          <cell r="E409">
            <v>470</v>
          </cell>
          <cell r="F409">
            <v>1116.18</v>
          </cell>
        </row>
        <row r="410">
          <cell r="C410" t="str">
            <v>SXK 111 534/2</v>
          </cell>
          <cell r="D410" t="str">
            <v>PRA</v>
          </cell>
          <cell r="E410">
            <v>520</v>
          </cell>
          <cell r="F410">
            <v>1202.04</v>
          </cell>
        </row>
        <row r="411">
          <cell r="C411" t="str">
            <v>SXK 111 537/2</v>
          </cell>
          <cell r="D411" t="str">
            <v>PRA</v>
          </cell>
          <cell r="E411">
            <v>95</v>
          </cell>
          <cell r="F411">
            <v>361.7568</v>
          </cell>
        </row>
        <row r="412">
          <cell r="C412" t="str">
            <v>SXK 111 537/3</v>
          </cell>
          <cell r="D412" t="str">
            <v>PRA</v>
          </cell>
          <cell r="E412">
            <v>135</v>
          </cell>
          <cell r="F412">
            <v>506.0016</v>
          </cell>
        </row>
        <row r="413">
          <cell r="C413" t="str">
            <v>SXK 111 537/4</v>
          </cell>
          <cell r="D413" t="str">
            <v>PRA</v>
          </cell>
          <cell r="E413">
            <v>135</v>
          </cell>
          <cell r="F413">
            <v>491.11920000000003</v>
          </cell>
        </row>
        <row r="414">
          <cell r="C414" t="str">
            <v>SXK 111 539/1</v>
          </cell>
          <cell r="D414" t="str">
            <v>PRA</v>
          </cell>
          <cell r="E414">
            <v>4</v>
          </cell>
          <cell r="F414">
            <v>8.0136000000000003</v>
          </cell>
        </row>
        <row r="415">
          <cell r="C415" t="str">
            <v>SXK 111 541/1</v>
          </cell>
          <cell r="D415" t="str">
            <v>PRA</v>
          </cell>
          <cell r="E415">
            <v>190</v>
          </cell>
          <cell r="F415">
            <v>593.39520000000005</v>
          </cell>
        </row>
        <row r="416">
          <cell r="C416" t="str">
            <v>SXK 111 541/2</v>
          </cell>
          <cell r="D416" t="str">
            <v>PRA</v>
          </cell>
          <cell r="E416">
            <v>340</v>
          </cell>
          <cell r="F416">
            <v>1077.7644</v>
          </cell>
        </row>
        <row r="417">
          <cell r="C417" t="str">
            <v>SXK 111 541/3</v>
          </cell>
          <cell r="D417" t="str">
            <v>PRA</v>
          </cell>
          <cell r="E417">
            <v>590</v>
          </cell>
          <cell r="F417">
            <v>2046.4056</v>
          </cell>
        </row>
        <row r="418">
          <cell r="C418" t="str">
            <v>SXK 111 541/6</v>
          </cell>
          <cell r="D418" t="str">
            <v>PRA</v>
          </cell>
          <cell r="E418">
            <v>120</v>
          </cell>
          <cell r="F418">
            <v>390.84120000000001</v>
          </cell>
        </row>
        <row r="419">
          <cell r="C419" t="str">
            <v>SXK 111 541/7</v>
          </cell>
          <cell r="D419" t="str">
            <v>PRA</v>
          </cell>
          <cell r="E419">
            <v>84</v>
          </cell>
          <cell r="F419">
            <v>282.33360000000005</v>
          </cell>
        </row>
        <row r="420">
          <cell r="C420" t="str">
            <v>SXK 111 542/1</v>
          </cell>
          <cell r="D420" t="str">
            <v>PRA</v>
          </cell>
          <cell r="E420">
            <v>240</v>
          </cell>
          <cell r="F420">
            <v>746.02080000000001</v>
          </cell>
        </row>
        <row r="421">
          <cell r="C421" t="str">
            <v>SXK 111 542/2</v>
          </cell>
          <cell r="D421" t="str">
            <v>PRA</v>
          </cell>
          <cell r="E421">
            <v>430</v>
          </cell>
          <cell r="F421">
            <v>1383.4260000000002</v>
          </cell>
        </row>
        <row r="422">
          <cell r="C422" t="str">
            <v>SXK 111 542/3</v>
          </cell>
          <cell r="D422" t="str">
            <v>PRA</v>
          </cell>
          <cell r="E422">
            <v>830</v>
          </cell>
          <cell r="F422">
            <v>2656.7136</v>
          </cell>
        </row>
        <row r="423">
          <cell r="C423" t="str">
            <v>SXK 111 542/6</v>
          </cell>
          <cell r="D423" t="str">
            <v>PRA</v>
          </cell>
          <cell r="E423">
            <v>150</v>
          </cell>
          <cell r="F423">
            <v>467.45640000000003</v>
          </cell>
        </row>
        <row r="424">
          <cell r="C424" t="str">
            <v>SXK 111 542/7</v>
          </cell>
          <cell r="D424" t="str">
            <v>PRA</v>
          </cell>
          <cell r="E424">
            <v>100</v>
          </cell>
          <cell r="F424">
            <v>320.53320000000002</v>
          </cell>
        </row>
        <row r="425">
          <cell r="C425" t="str">
            <v>SXK 111 548/1</v>
          </cell>
          <cell r="D425" t="str">
            <v>PRA</v>
          </cell>
          <cell r="E425">
            <v>27</v>
          </cell>
          <cell r="F425">
            <v>74.466000000000008</v>
          </cell>
        </row>
        <row r="426">
          <cell r="C426" t="str">
            <v>SXK 111 548/2</v>
          </cell>
          <cell r="D426" t="str">
            <v>PRA</v>
          </cell>
          <cell r="E426">
            <v>33</v>
          </cell>
          <cell r="F426">
            <v>156.83760000000001</v>
          </cell>
        </row>
        <row r="427">
          <cell r="C427" t="str">
            <v>SXK 111 564/1</v>
          </cell>
          <cell r="D427" t="str">
            <v>PRA</v>
          </cell>
          <cell r="E427">
            <v>25</v>
          </cell>
          <cell r="F427">
            <v>123.63840000000002</v>
          </cell>
        </row>
        <row r="428">
          <cell r="C428" t="str">
            <v>SXK 111 569/1</v>
          </cell>
          <cell r="D428" t="str">
            <v>PRA</v>
          </cell>
          <cell r="E428">
            <v>160</v>
          </cell>
          <cell r="F428">
            <v>491.81040000000002</v>
          </cell>
        </row>
        <row r="429">
          <cell r="C429" t="str">
            <v>SXK 111 572/1</v>
          </cell>
          <cell r="D429" t="str">
            <v>PRA</v>
          </cell>
          <cell r="E429">
            <v>40</v>
          </cell>
          <cell r="F429">
            <v>107.84880000000001</v>
          </cell>
        </row>
        <row r="430">
          <cell r="C430" t="str">
            <v>SXK 111 572/3</v>
          </cell>
          <cell r="D430" t="str">
            <v>PRA</v>
          </cell>
          <cell r="E430">
            <v>43</v>
          </cell>
          <cell r="F430">
            <v>78.418800000000005</v>
          </cell>
        </row>
        <row r="431">
          <cell r="C431" t="str">
            <v>SXK 111 572/4</v>
          </cell>
          <cell r="D431" t="str">
            <v>PRA</v>
          </cell>
          <cell r="E431">
            <v>51</v>
          </cell>
          <cell r="F431">
            <v>125.928</v>
          </cell>
        </row>
        <row r="432">
          <cell r="C432" t="str">
            <v>SXK 111 572/5</v>
          </cell>
          <cell r="D432" t="str">
            <v>PRA</v>
          </cell>
          <cell r="E432">
            <v>80</v>
          </cell>
          <cell r="F432">
            <v>154.548</v>
          </cell>
        </row>
        <row r="433">
          <cell r="C433" t="str">
            <v>SXK 111 574/1</v>
          </cell>
          <cell r="D433" t="str">
            <v>PRA</v>
          </cell>
          <cell r="E433">
            <v>40</v>
          </cell>
          <cell r="F433">
            <v>62.963999999999999</v>
          </cell>
        </row>
        <row r="434">
          <cell r="C434" t="str">
            <v>SXK 111 582/1</v>
          </cell>
          <cell r="D434" t="str">
            <v>PRA</v>
          </cell>
          <cell r="E434">
            <v>180</v>
          </cell>
          <cell r="F434">
            <v>394.05960000000005</v>
          </cell>
        </row>
        <row r="435">
          <cell r="C435" t="str">
            <v>SXK 111 593/1</v>
          </cell>
          <cell r="D435" t="str">
            <v>PRA</v>
          </cell>
          <cell r="E435">
            <v>40</v>
          </cell>
          <cell r="F435">
            <v>99.197999999999993</v>
          </cell>
        </row>
        <row r="436">
          <cell r="C436" t="str">
            <v>SXK 111 593/2</v>
          </cell>
          <cell r="D436" t="str">
            <v>PRA</v>
          </cell>
          <cell r="E436">
            <v>36</v>
          </cell>
          <cell r="F436">
            <v>152.9496</v>
          </cell>
        </row>
        <row r="437">
          <cell r="C437" t="str">
            <v>SXK 111 608/1</v>
          </cell>
          <cell r="D437" t="str">
            <v>PRA</v>
          </cell>
          <cell r="E437">
            <v>470</v>
          </cell>
          <cell r="F437">
            <v>1110.4560000000001</v>
          </cell>
        </row>
        <row r="438">
          <cell r="C438" t="str">
            <v>SXK 111 608/2</v>
          </cell>
          <cell r="D438" t="str">
            <v>PRA</v>
          </cell>
          <cell r="E438">
            <v>740</v>
          </cell>
          <cell r="F438">
            <v>1453.8960000000002</v>
          </cell>
        </row>
        <row r="439">
          <cell r="C439" t="str">
            <v>SXK 111 609/1</v>
          </cell>
          <cell r="D439" t="str">
            <v>PRA</v>
          </cell>
          <cell r="E439">
            <v>470</v>
          </cell>
          <cell r="F439">
            <v>1110.4560000000001</v>
          </cell>
        </row>
        <row r="440">
          <cell r="C440" t="str">
            <v>SXK 111 609/2</v>
          </cell>
          <cell r="D440" t="str">
            <v>PRA</v>
          </cell>
          <cell r="E440">
            <v>740</v>
          </cell>
          <cell r="F440">
            <v>1453.8960000000002</v>
          </cell>
        </row>
        <row r="441">
          <cell r="C441" t="str">
            <v>SXK 111 619/1</v>
          </cell>
          <cell r="D441" t="str">
            <v>PRA</v>
          </cell>
          <cell r="E441">
            <v>480</v>
          </cell>
          <cell r="F441">
            <v>1337.8824</v>
          </cell>
        </row>
        <row r="442">
          <cell r="C442" t="str">
            <v>SXK 111 622/1</v>
          </cell>
          <cell r="D442" t="str">
            <v>PRA</v>
          </cell>
          <cell r="E442">
            <v>120</v>
          </cell>
          <cell r="F442">
            <v>435.16440000000006</v>
          </cell>
        </row>
        <row r="443">
          <cell r="C443" t="str">
            <v>SXK 111 627/1</v>
          </cell>
          <cell r="D443" t="str">
            <v>PRA</v>
          </cell>
          <cell r="E443">
            <v>79</v>
          </cell>
          <cell r="F443">
            <v>270.1728</v>
          </cell>
        </row>
        <row r="444">
          <cell r="C444" t="str">
            <v>SXK 111 627/2</v>
          </cell>
          <cell r="D444" t="str">
            <v>PRA</v>
          </cell>
          <cell r="E444">
            <v>79</v>
          </cell>
          <cell r="F444">
            <v>283.91040000000004</v>
          </cell>
        </row>
        <row r="445">
          <cell r="C445" t="str">
            <v>SXK 111 627/3</v>
          </cell>
          <cell r="D445" t="str">
            <v>PRA</v>
          </cell>
          <cell r="E445">
            <v>79</v>
          </cell>
          <cell r="F445">
            <v>254.01599999999999</v>
          </cell>
        </row>
        <row r="446">
          <cell r="C446" t="str">
            <v>SXK 111 627/4</v>
          </cell>
          <cell r="D446" t="str">
            <v>PRA</v>
          </cell>
          <cell r="E446">
            <v>79</v>
          </cell>
          <cell r="F446">
            <v>283.91040000000004</v>
          </cell>
        </row>
        <row r="447">
          <cell r="C447" t="str">
            <v>SXK 111 656/1</v>
          </cell>
          <cell r="D447" t="str">
            <v>PRA</v>
          </cell>
          <cell r="E447">
            <v>560</v>
          </cell>
          <cell r="F447">
            <v>1316.52</v>
          </cell>
        </row>
        <row r="448">
          <cell r="C448" t="str">
            <v>SXK 111 656/2</v>
          </cell>
          <cell r="D448" t="str">
            <v>PRA</v>
          </cell>
          <cell r="E448">
            <v>780</v>
          </cell>
          <cell r="F448">
            <v>1402.38</v>
          </cell>
        </row>
        <row r="449">
          <cell r="C449" t="str">
            <v>SXK 111 657/1</v>
          </cell>
          <cell r="D449" t="str">
            <v>PRA</v>
          </cell>
          <cell r="E449">
            <v>740</v>
          </cell>
          <cell r="F449">
            <v>1110.4560000000001</v>
          </cell>
        </row>
        <row r="450">
          <cell r="C450" t="str">
            <v>SXK 111 658/1</v>
          </cell>
          <cell r="D450" t="str">
            <v>PRA</v>
          </cell>
          <cell r="E450">
            <v>740</v>
          </cell>
          <cell r="F450">
            <v>1110.4560000000001</v>
          </cell>
        </row>
        <row r="451">
          <cell r="C451" t="str">
            <v>SXK 111 659/1</v>
          </cell>
          <cell r="D451" t="str">
            <v>PRA</v>
          </cell>
          <cell r="E451">
            <v>320</v>
          </cell>
          <cell r="F451">
            <v>1058.94</v>
          </cell>
        </row>
        <row r="452">
          <cell r="C452" t="str">
            <v>SXK 111 659/2</v>
          </cell>
          <cell r="D452" t="str">
            <v>PRA</v>
          </cell>
          <cell r="E452">
            <v>620</v>
          </cell>
          <cell r="F452">
            <v>1202.04</v>
          </cell>
        </row>
        <row r="453">
          <cell r="C453" t="str">
            <v>SXK 111 699/1</v>
          </cell>
          <cell r="D453" t="str">
            <v>PRA</v>
          </cell>
          <cell r="E453">
            <v>20</v>
          </cell>
          <cell r="F453">
            <v>45.792000000000002</v>
          </cell>
        </row>
        <row r="454">
          <cell r="C454" t="str">
            <v>TFL 281 325</v>
          </cell>
          <cell r="D454" t="str">
            <v>PRT</v>
          </cell>
          <cell r="E454">
            <v>6.96</v>
          </cell>
          <cell r="F454">
            <v>17</v>
          </cell>
        </row>
        <row r="455">
          <cell r="C455" t="str">
            <v>TFL 281 326</v>
          </cell>
          <cell r="D455" t="str">
            <v>PRT</v>
          </cell>
          <cell r="E455">
            <v>0</v>
          </cell>
        </row>
        <row r="456">
          <cell r="C456" t="str">
            <v>TFL 424 02</v>
          </cell>
          <cell r="D456" t="str">
            <v>PRA</v>
          </cell>
          <cell r="E456">
            <v>5</v>
          </cell>
          <cell r="F456">
            <v>6.4692000000000007</v>
          </cell>
        </row>
        <row r="457">
          <cell r="C457" t="str">
            <v>TFL 424 03</v>
          </cell>
          <cell r="D457" t="str">
            <v>PRA</v>
          </cell>
          <cell r="E457">
            <v>10</v>
          </cell>
          <cell r="F457">
            <v>11.426400000000001</v>
          </cell>
        </row>
        <row r="458">
          <cell r="C458" t="str">
            <v>TFL 424 09</v>
          </cell>
          <cell r="D458" t="str">
            <v>PRT</v>
          </cell>
          <cell r="E458">
            <v>6</v>
          </cell>
          <cell r="F458">
            <v>8</v>
          </cell>
        </row>
        <row r="459">
          <cell r="C459" t="str">
            <v>TFL 481 52</v>
          </cell>
          <cell r="D459" t="str">
            <v>PRA</v>
          </cell>
          <cell r="E459">
            <v>4</v>
          </cell>
          <cell r="F459">
            <v>3.7584000000000004</v>
          </cell>
        </row>
        <row r="460">
          <cell r="C460" t="str">
            <v>TFL 481 53</v>
          </cell>
          <cell r="D460" t="str">
            <v>PRA</v>
          </cell>
          <cell r="E460">
            <v>7</v>
          </cell>
          <cell r="F460">
            <v>7.3656000000000006</v>
          </cell>
        </row>
        <row r="461">
          <cell r="C461" t="str">
            <v>TFL 481 54</v>
          </cell>
          <cell r="D461" t="str">
            <v>PRA</v>
          </cell>
          <cell r="E461">
            <v>6</v>
          </cell>
          <cell r="F461">
            <v>6.1128000000000009</v>
          </cell>
        </row>
        <row r="462">
          <cell r="C462" t="str">
            <v>TFR 463 26</v>
          </cell>
          <cell r="D462" t="str">
            <v>PRA</v>
          </cell>
          <cell r="E462">
            <v>6</v>
          </cell>
          <cell r="F462">
            <v>11</v>
          </cell>
        </row>
        <row r="463">
          <cell r="C463" t="str">
            <v>TSR 311 9173/10000</v>
          </cell>
          <cell r="D463" t="str">
            <v>PRA</v>
          </cell>
          <cell r="E463">
            <v>186</v>
          </cell>
          <cell r="F463">
            <v>423.14400000000006</v>
          </cell>
        </row>
        <row r="464">
          <cell r="C464" t="str">
            <v>TSR 311 9173/2000</v>
          </cell>
          <cell r="D464" t="str">
            <v>PRA</v>
          </cell>
          <cell r="E464">
            <v>157</v>
          </cell>
          <cell r="F464">
            <v>402.74280000000005</v>
          </cell>
        </row>
        <row r="465">
          <cell r="C465" t="str">
            <v>TSR 311 9173/5000</v>
          </cell>
          <cell r="D465" t="str">
            <v>PRA</v>
          </cell>
          <cell r="E465">
            <v>167</v>
          </cell>
          <cell r="F465">
            <v>407.916</v>
          </cell>
        </row>
        <row r="466">
          <cell r="C466" t="str">
            <v>TSR 311 9174/10000</v>
          </cell>
          <cell r="D466" t="str">
            <v>PRA</v>
          </cell>
          <cell r="E466">
            <v>186</v>
          </cell>
          <cell r="F466">
            <v>426.06</v>
          </cell>
        </row>
        <row r="467">
          <cell r="C467" t="str">
            <v>TSR 311 9174/2000</v>
          </cell>
          <cell r="D467" t="str">
            <v>PRA</v>
          </cell>
          <cell r="E467">
            <v>157</v>
          </cell>
          <cell r="F467">
            <v>360.3852</v>
          </cell>
        </row>
        <row r="468">
          <cell r="C468" t="str">
            <v>TSR 311 9174/5000</v>
          </cell>
          <cell r="D468" t="str">
            <v>PRA</v>
          </cell>
          <cell r="E468">
            <v>167</v>
          </cell>
          <cell r="F468">
            <v>382.70880000000005</v>
          </cell>
        </row>
        <row r="469">
          <cell r="C469" t="str">
            <v>TSR 632 190/1</v>
          </cell>
          <cell r="D469" t="str">
            <v>PRA</v>
          </cell>
          <cell r="E469">
            <v>84</v>
          </cell>
          <cell r="F469">
            <v>89.758800000000008</v>
          </cell>
        </row>
        <row r="470">
          <cell r="C470" t="str">
            <v>TSR 632 190/2</v>
          </cell>
          <cell r="D470" t="str">
            <v>PRA</v>
          </cell>
          <cell r="E470">
            <v>67</v>
          </cell>
          <cell r="F470">
            <v>86.907600000000002</v>
          </cell>
        </row>
        <row r="471">
          <cell r="C471" t="str">
            <v>TSR 671 001/1</v>
          </cell>
          <cell r="D471" t="str">
            <v>PRA</v>
          </cell>
          <cell r="E471">
            <v>106</v>
          </cell>
          <cell r="F471">
            <v>373.0104</v>
          </cell>
        </row>
        <row r="472">
          <cell r="C472" t="str">
            <v>TSR 671 001/11</v>
          </cell>
          <cell r="D472" t="str">
            <v>PRA</v>
          </cell>
          <cell r="E472">
            <v>72</v>
          </cell>
          <cell r="F472">
            <v>238.518</v>
          </cell>
        </row>
        <row r="473">
          <cell r="C473" t="str">
            <v>TSR 671 001/12</v>
          </cell>
          <cell r="D473" t="str">
            <v>PRA</v>
          </cell>
          <cell r="E473">
            <v>72</v>
          </cell>
          <cell r="F473">
            <v>238.42080000000001</v>
          </cell>
        </row>
        <row r="474">
          <cell r="C474" t="str">
            <v>TSR 671 001/13</v>
          </cell>
          <cell r="D474" t="str">
            <v>PRA</v>
          </cell>
          <cell r="E474">
            <v>46</v>
          </cell>
          <cell r="F474">
            <v>148.65119999999999</v>
          </cell>
        </row>
        <row r="475">
          <cell r="C475" t="str">
            <v>TSR 671 001/14</v>
          </cell>
          <cell r="D475" t="str">
            <v>PRA</v>
          </cell>
          <cell r="E475">
            <v>35</v>
          </cell>
          <cell r="F475">
            <v>113.60520000000001</v>
          </cell>
        </row>
        <row r="476">
          <cell r="C476" t="str">
            <v>TSR 671 001/15</v>
          </cell>
          <cell r="D476" t="str">
            <v>PRA</v>
          </cell>
          <cell r="E476">
            <v>35</v>
          </cell>
          <cell r="F476">
            <v>113.60520000000001</v>
          </cell>
        </row>
        <row r="477">
          <cell r="C477" t="str">
            <v>TSR 671 001/2</v>
          </cell>
          <cell r="D477" t="str">
            <v>PRA</v>
          </cell>
          <cell r="E477">
            <v>107</v>
          </cell>
          <cell r="F477">
            <v>373.0104</v>
          </cell>
        </row>
        <row r="478">
          <cell r="C478" t="str">
            <v>TSR 671 001/3</v>
          </cell>
          <cell r="D478" t="str">
            <v>PRA</v>
          </cell>
          <cell r="E478">
            <v>67</v>
          </cell>
          <cell r="F478">
            <v>219.46680000000003</v>
          </cell>
        </row>
        <row r="479">
          <cell r="C479" t="str">
            <v>TSR 671 001/4</v>
          </cell>
          <cell r="D479" t="str">
            <v>PRA</v>
          </cell>
          <cell r="E479">
            <v>44</v>
          </cell>
          <cell r="F479">
            <v>147.4308</v>
          </cell>
        </row>
        <row r="480">
          <cell r="C480" t="str">
            <v>TSR 671 001/5</v>
          </cell>
          <cell r="D480" t="str">
            <v>PRA</v>
          </cell>
          <cell r="E480">
            <v>44</v>
          </cell>
          <cell r="F480">
            <v>150.88680000000002</v>
          </cell>
        </row>
        <row r="481">
          <cell r="C481" t="str">
            <v>TSR 673 113/1</v>
          </cell>
          <cell r="D481" t="str">
            <v>PRT</v>
          </cell>
          <cell r="E481">
            <v>256</v>
          </cell>
          <cell r="F481">
            <v>670</v>
          </cell>
        </row>
        <row r="482">
          <cell r="C482" t="str">
            <v>TSR 673 113/2</v>
          </cell>
          <cell r="D482" t="str">
            <v>PRT</v>
          </cell>
          <cell r="E482">
            <v>139</v>
          </cell>
          <cell r="F482">
            <v>365</v>
          </cell>
        </row>
        <row r="483">
          <cell r="C483" t="str">
            <v>TZC 500 32</v>
          </cell>
          <cell r="D483" t="str">
            <v>PRA</v>
          </cell>
          <cell r="E483">
            <v>7</v>
          </cell>
          <cell r="F483">
            <v>7.4952000000000005</v>
          </cell>
        </row>
        <row r="484">
          <cell r="C484" t="str">
            <v xml:space="preserve">TZC 500 32/100 </v>
          </cell>
          <cell r="D484" t="str">
            <v>PRA</v>
          </cell>
          <cell r="E484">
            <v>373</v>
          </cell>
          <cell r="F484">
            <v>742.77</v>
          </cell>
        </row>
        <row r="485">
          <cell r="C485" t="str">
            <v>TZC 500 32/500</v>
          </cell>
          <cell r="D485" t="str">
            <v>PRA</v>
          </cell>
          <cell r="E485">
            <v>1862</v>
          </cell>
          <cell r="F485">
            <v>3749.22</v>
          </cell>
        </row>
        <row r="486">
          <cell r="C486" t="str">
            <v>TZC 501 26</v>
          </cell>
          <cell r="D486" t="str">
            <v>PRA</v>
          </cell>
          <cell r="E486">
            <v>15</v>
          </cell>
          <cell r="F486">
            <v>18.133199999999999</v>
          </cell>
        </row>
        <row r="487">
          <cell r="C487" t="str">
            <v>TZC 750 24</v>
          </cell>
          <cell r="D487" t="str">
            <v>PRA</v>
          </cell>
          <cell r="E487">
            <v>3</v>
          </cell>
          <cell r="F487">
            <v>2.6568000000000001</v>
          </cell>
        </row>
        <row r="488">
          <cell r="C488" t="str">
            <v>UFE 111 31/1</v>
          </cell>
          <cell r="D488" t="str">
            <v>PRA</v>
          </cell>
          <cell r="E488">
            <v>830</v>
          </cell>
          <cell r="F488">
            <v>1670.9544000000001</v>
          </cell>
        </row>
        <row r="489">
          <cell r="C489" t="str">
            <v>UKL 401 02/CD</v>
          </cell>
          <cell r="D489" t="str">
            <v>PRA</v>
          </cell>
          <cell r="E489">
            <v>5650</v>
          </cell>
          <cell r="F489">
            <v>10308.016799999999</v>
          </cell>
        </row>
        <row r="490">
          <cell r="C490" t="str">
            <v>UKL 401 03/CD</v>
          </cell>
          <cell r="D490" t="str">
            <v>PRA</v>
          </cell>
          <cell r="E490">
            <v>5320</v>
          </cell>
          <cell r="F490">
            <v>11831.9292</v>
          </cell>
        </row>
        <row r="491">
          <cell r="C491" t="str">
            <v>UKL 401 05/CD</v>
          </cell>
          <cell r="D491" t="str">
            <v>PRA</v>
          </cell>
          <cell r="E491">
            <v>6010</v>
          </cell>
          <cell r="F491">
            <v>10315.555200000001</v>
          </cell>
        </row>
        <row r="492">
          <cell r="C492" t="str">
            <v>UKL 401 05/CDHP</v>
          </cell>
          <cell r="D492" t="str">
            <v>PRA</v>
          </cell>
          <cell r="E492">
            <v>6730</v>
          </cell>
          <cell r="F492">
            <v>10631.379600000002</v>
          </cell>
        </row>
        <row r="493">
          <cell r="C493" t="str">
            <v>UKL 401 06/CD</v>
          </cell>
          <cell r="D493" t="str">
            <v>PRA</v>
          </cell>
          <cell r="E493">
            <v>6370</v>
          </cell>
          <cell r="F493">
            <v>12570</v>
          </cell>
        </row>
        <row r="494">
          <cell r="C494" t="str">
            <v>UKL 401 07/CD</v>
          </cell>
          <cell r="D494" t="str">
            <v>PRA</v>
          </cell>
          <cell r="E494">
            <v>6040</v>
          </cell>
          <cell r="F494">
            <v>12329.713178378379</v>
          </cell>
        </row>
        <row r="495">
          <cell r="C495" t="str">
            <v>UKL 401 09/CD</v>
          </cell>
          <cell r="D495" t="str">
            <v>PRA</v>
          </cell>
          <cell r="E495">
            <v>5650</v>
          </cell>
          <cell r="F495">
            <v>11606.6412</v>
          </cell>
        </row>
        <row r="496">
          <cell r="C496" t="str">
            <v>UKL 401 09/CDHP</v>
          </cell>
          <cell r="D496" t="str">
            <v>PRA</v>
          </cell>
          <cell r="E496">
            <v>6370</v>
          </cell>
          <cell r="F496">
            <v>12652.9884</v>
          </cell>
        </row>
        <row r="497">
          <cell r="C497" t="str">
            <v>UKL 401 10/CD</v>
          </cell>
          <cell r="D497" t="str">
            <v>PRA</v>
          </cell>
          <cell r="E497">
            <v>6900</v>
          </cell>
          <cell r="F497">
            <v>16670.1564</v>
          </cell>
        </row>
        <row r="498">
          <cell r="C498" t="str">
            <v>UKL 401 11/CD</v>
          </cell>
          <cell r="D498" t="str">
            <v>PRA</v>
          </cell>
          <cell r="E498">
            <v>5320</v>
          </cell>
          <cell r="F498">
            <v>9856.0260000000017</v>
          </cell>
        </row>
        <row r="499">
          <cell r="C499" t="str">
            <v>UKL 401 11/CDHP</v>
          </cell>
          <cell r="D499" t="str">
            <v>PRA</v>
          </cell>
          <cell r="E499">
            <v>6040</v>
          </cell>
          <cell r="F499">
            <v>9856.0260000000017</v>
          </cell>
        </row>
        <row r="500">
          <cell r="C500" t="str">
            <v>UKL 401 13/CD</v>
          </cell>
          <cell r="D500" t="str">
            <v>PRA</v>
          </cell>
          <cell r="E500">
            <v>5320</v>
          </cell>
          <cell r="F500">
            <v>10649.5236</v>
          </cell>
        </row>
        <row r="501">
          <cell r="C501" t="str">
            <v>UKL 401 14/CD</v>
          </cell>
          <cell r="D501" t="str">
            <v>PRA</v>
          </cell>
          <cell r="E501">
            <v>5650</v>
          </cell>
          <cell r="F501">
            <v>10501.7256</v>
          </cell>
        </row>
        <row r="502">
          <cell r="C502" t="str">
            <v>UKL 401 14/CDHP</v>
          </cell>
          <cell r="D502" t="str">
            <v>PRA</v>
          </cell>
          <cell r="E502">
            <v>6370</v>
          </cell>
          <cell r="F502">
            <v>10501.7256</v>
          </cell>
        </row>
        <row r="503">
          <cell r="C503" t="str">
            <v>UKL 401 18/CD</v>
          </cell>
          <cell r="D503" t="str">
            <v>PRA</v>
          </cell>
          <cell r="E503">
            <v>6010</v>
          </cell>
          <cell r="F503">
            <v>10139.4828</v>
          </cell>
        </row>
        <row r="504">
          <cell r="C504" t="str">
            <v>UKL 401 18/CDHP</v>
          </cell>
          <cell r="D504" t="str">
            <v>PRA</v>
          </cell>
          <cell r="E504">
            <v>6730</v>
          </cell>
          <cell r="F504">
            <v>10455.328800000001</v>
          </cell>
        </row>
        <row r="505">
          <cell r="C505" t="str">
            <v>UKL 401 45/CD</v>
          </cell>
          <cell r="D505" t="str">
            <v>PRA</v>
          </cell>
          <cell r="E505">
            <v>8380</v>
          </cell>
          <cell r="F505">
            <v>16063.934446715786</v>
          </cell>
        </row>
        <row r="506">
          <cell r="C506" t="str">
            <v>UKL 401 46/CD</v>
          </cell>
          <cell r="D506" t="str">
            <v>PRA</v>
          </cell>
          <cell r="E506">
            <v>8740</v>
          </cell>
          <cell r="F506">
            <v>23700</v>
          </cell>
        </row>
        <row r="507">
          <cell r="C507" t="str">
            <v>UKL 401 47/CD</v>
          </cell>
          <cell r="D507" t="str">
            <v>PRT</v>
          </cell>
          <cell r="E507">
            <v>8740</v>
          </cell>
          <cell r="F507">
            <v>23700</v>
          </cell>
        </row>
        <row r="508">
          <cell r="C508" t="str">
            <v>UKL 401 48/CD</v>
          </cell>
          <cell r="D508" t="str">
            <v>PRT</v>
          </cell>
          <cell r="E508">
            <v>7820</v>
          </cell>
          <cell r="F508">
            <v>23700</v>
          </cell>
        </row>
        <row r="509">
          <cell r="C509" t="str">
            <v>UKL 401 55/CD</v>
          </cell>
          <cell r="D509" t="str">
            <v>PRT</v>
          </cell>
          <cell r="E509">
            <v>7350</v>
          </cell>
          <cell r="F509">
            <v>18832.718260863014</v>
          </cell>
        </row>
        <row r="510">
          <cell r="C510" t="str">
            <v>UKL 401 57/CD</v>
          </cell>
          <cell r="D510" t="str">
            <v>PRT</v>
          </cell>
          <cell r="E510">
            <v>7820</v>
          </cell>
          <cell r="F510">
            <v>23700</v>
          </cell>
        </row>
        <row r="511">
          <cell r="C511" t="str">
            <v>UKL 401 58/CD</v>
          </cell>
          <cell r="D511" t="str">
            <v>PRT</v>
          </cell>
          <cell r="E511">
            <v>7350</v>
          </cell>
          <cell r="F511">
            <v>16222.032000000001</v>
          </cell>
        </row>
        <row r="512">
          <cell r="C512" t="str">
            <v>UKL 401 58/CD</v>
          </cell>
          <cell r="D512" t="str">
            <v>PRT</v>
          </cell>
          <cell r="E512">
            <v>7350</v>
          </cell>
          <cell r="F512">
            <v>16670.1564</v>
          </cell>
        </row>
        <row r="513">
          <cell r="C513" t="str">
            <v>UKL 401 59/CD</v>
          </cell>
          <cell r="D513" t="str">
            <v>PRT</v>
          </cell>
          <cell r="E513">
            <v>6910</v>
          </cell>
          <cell r="F513">
            <v>21141.693460863011</v>
          </cell>
        </row>
        <row r="514">
          <cell r="C514" t="str">
            <v>UKL 601 100/CD</v>
          </cell>
          <cell r="D514" t="str">
            <v>PRA</v>
          </cell>
          <cell r="E514">
            <v>6560</v>
          </cell>
          <cell r="F514">
            <v>21141.601619661873</v>
          </cell>
        </row>
        <row r="515">
          <cell r="C515" t="str">
            <v>UKL 601 101/CD</v>
          </cell>
          <cell r="D515" t="str">
            <v>PRA</v>
          </cell>
          <cell r="E515">
            <v>8380</v>
          </cell>
          <cell r="F515">
            <v>18832.718260863014</v>
          </cell>
        </row>
        <row r="516">
          <cell r="C516" t="str">
            <v>UKL 601 102/CD</v>
          </cell>
          <cell r="D516" t="str">
            <v>PRA</v>
          </cell>
          <cell r="E516">
            <v>8040</v>
          </cell>
          <cell r="F516">
            <v>21141.693460863011</v>
          </cell>
        </row>
        <row r="517">
          <cell r="C517" t="str">
            <v>UKL 601 103/CD</v>
          </cell>
          <cell r="D517" t="str">
            <v>PRT</v>
          </cell>
          <cell r="E517">
            <v>6910</v>
          </cell>
          <cell r="F517">
            <v>21141.693460863011</v>
          </cell>
        </row>
        <row r="518">
          <cell r="C518" t="str">
            <v>UKL 601 106/CD</v>
          </cell>
          <cell r="D518" t="str">
            <v>PRT</v>
          </cell>
          <cell r="E518">
            <v>6560</v>
          </cell>
          <cell r="F518">
            <v>21141.601619661873</v>
          </cell>
        </row>
        <row r="519">
          <cell r="C519" t="str">
            <v>UKL 601 112/CD</v>
          </cell>
          <cell r="D519" t="str">
            <v>PRT</v>
          </cell>
          <cell r="E519">
            <v>6910</v>
          </cell>
          <cell r="F519">
            <v>21141.601619661873</v>
          </cell>
        </row>
        <row r="520">
          <cell r="C520" t="str">
            <v>UKL 601 113/CD</v>
          </cell>
          <cell r="D520" t="str">
            <v>PRT</v>
          </cell>
          <cell r="E520">
            <v>6910</v>
          </cell>
          <cell r="F520">
            <v>21141.693460863011</v>
          </cell>
        </row>
        <row r="521">
          <cell r="C521" t="str">
            <v>UKL 604 114/CD</v>
          </cell>
          <cell r="D521" t="str">
            <v>PRT</v>
          </cell>
          <cell r="E521">
            <v>6910</v>
          </cell>
          <cell r="F521">
            <v>21141.601619661873</v>
          </cell>
        </row>
        <row r="522">
          <cell r="C522" t="str">
            <v>UKY 210 40/DC12D</v>
          </cell>
          <cell r="D522" t="str">
            <v>PRA</v>
          </cell>
          <cell r="E522">
            <v>4390</v>
          </cell>
          <cell r="F522">
            <v>7774.0560000000005</v>
          </cell>
        </row>
        <row r="523">
          <cell r="C523" t="str">
            <v>UKY 210 40/SC11D</v>
          </cell>
          <cell r="D523" t="str">
            <v>PRA</v>
          </cell>
          <cell r="E523">
            <v>2710</v>
          </cell>
          <cell r="F523">
            <v>5550.9948000000004</v>
          </cell>
        </row>
        <row r="524">
          <cell r="C524" t="str">
            <v>UKY 210 41/DC12D</v>
          </cell>
          <cell r="D524" t="str">
            <v>PRA</v>
          </cell>
          <cell r="E524">
            <v>3750</v>
          </cell>
          <cell r="F524">
            <v>6908.7924000000003</v>
          </cell>
        </row>
        <row r="525">
          <cell r="C525" t="str">
            <v>UKY 210 41/SC15D</v>
          </cell>
          <cell r="D525" t="str">
            <v>PRA</v>
          </cell>
          <cell r="E525">
            <v>2260</v>
          </cell>
          <cell r="F525">
            <v>5550.9948000000004</v>
          </cell>
        </row>
        <row r="526">
          <cell r="C526" t="str">
            <v>UKY 210 42/DC12D</v>
          </cell>
          <cell r="D526" t="str">
            <v>PRA</v>
          </cell>
          <cell r="E526">
            <v>3750</v>
          </cell>
          <cell r="F526">
            <v>6855.5483999999997</v>
          </cell>
        </row>
        <row r="527">
          <cell r="C527" t="str">
            <v>UKY 210 42/SC11D</v>
          </cell>
          <cell r="D527" t="str">
            <v>PRA</v>
          </cell>
          <cell r="E527">
            <v>2260</v>
          </cell>
          <cell r="F527">
            <v>5550.9948000000004</v>
          </cell>
        </row>
        <row r="528">
          <cell r="C528" t="str">
            <v>UKY 210 42/SC15D</v>
          </cell>
          <cell r="D528" t="str">
            <v>PRA</v>
          </cell>
          <cell r="E528">
            <v>2260</v>
          </cell>
          <cell r="F528">
            <v>5550.9948000000004</v>
          </cell>
        </row>
        <row r="529">
          <cell r="C529" t="str">
            <v>UKY 210 43/DC12D</v>
          </cell>
          <cell r="D529" t="str">
            <v>PRA</v>
          </cell>
          <cell r="E529">
            <v>3750</v>
          </cell>
          <cell r="F529">
            <v>6815.61</v>
          </cell>
        </row>
        <row r="530">
          <cell r="C530" t="str">
            <v>UKY 210 43/SC11D</v>
          </cell>
          <cell r="D530" t="str">
            <v>PRA</v>
          </cell>
          <cell r="E530">
            <v>2260</v>
          </cell>
          <cell r="F530">
            <v>5550.9948000000004</v>
          </cell>
        </row>
        <row r="531">
          <cell r="C531" t="str">
            <v>UKY 210 44/DC12D</v>
          </cell>
          <cell r="D531" t="str">
            <v>PRA</v>
          </cell>
          <cell r="E531">
            <v>3750</v>
          </cell>
          <cell r="F531">
            <v>6735.7332000000006</v>
          </cell>
        </row>
        <row r="532">
          <cell r="C532" t="str">
            <v>UKY 210 44/SC11D</v>
          </cell>
          <cell r="D532" t="str">
            <v>PRA</v>
          </cell>
          <cell r="E532">
            <v>2260</v>
          </cell>
          <cell r="F532">
            <v>5550.9948000000004</v>
          </cell>
        </row>
        <row r="533">
          <cell r="C533" t="str">
            <v>UKY 210 44/SC15D</v>
          </cell>
          <cell r="D533" t="str">
            <v>PRA</v>
          </cell>
          <cell r="E533">
            <v>2260</v>
          </cell>
          <cell r="F533">
            <v>5550.9948000000004</v>
          </cell>
        </row>
        <row r="534">
          <cell r="C534" t="str">
            <v>UKY 210 45/DC12D</v>
          </cell>
          <cell r="D534" t="str">
            <v>PRA</v>
          </cell>
          <cell r="E534">
            <v>3750</v>
          </cell>
          <cell r="F534">
            <v>6735.7332000000006</v>
          </cell>
        </row>
        <row r="535">
          <cell r="C535" t="str">
            <v>UKY 210 45/SC11D</v>
          </cell>
          <cell r="D535" t="str">
            <v>PRA</v>
          </cell>
          <cell r="E535">
            <v>2260</v>
          </cell>
          <cell r="F535">
            <v>5550.9948000000004</v>
          </cell>
        </row>
        <row r="536">
          <cell r="C536" t="str">
            <v>UKY 210 45/SC15D</v>
          </cell>
          <cell r="D536" t="str">
            <v>PRA</v>
          </cell>
          <cell r="E536">
            <v>2260</v>
          </cell>
          <cell r="F536">
            <v>5550.9948000000004</v>
          </cell>
        </row>
        <row r="537">
          <cell r="C537" t="str">
            <v>UKY 210 50/DC12D</v>
          </cell>
          <cell r="D537" t="str">
            <v>PRA</v>
          </cell>
          <cell r="E537">
            <v>7160</v>
          </cell>
          <cell r="F537">
            <v>12353.288399999999</v>
          </cell>
        </row>
        <row r="538">
          <cell r="C538" t="str">
            <v>UKY 210 50/SC11D</v>
          </cell>
          <cell r="D538" t="str">
            <v>PRA</v>
          </cell>
          <cell r="E538">
            <v>4400</v>
          </cell>
          <cell r="F538">
            <v>10130.227200000001</v>
          </cell>
        </row>
        <row r="539">
          <cell r="C539" t="str">
            <v>UKY 210 50/SC31D</v>
          </cell>
          <cell r="D539" t="str">
            <v>PRA</v>
          </cell>
          <cell r="E539">
            <v>1800</v>
          </cell>
          <cell r="F539">
            <v>6016.9068000000007</v>
          </cell>
        </row>
        <row r="540">
          <cell r="C540" t="str">
            <v>UKY 210 51/DC12D</v>
          </cell>
          <cell r="D540" t="str">
            <v>PRA</v>
          </cell>
          <cell r="E540">
            <v>6180</v>
          </cell>
          <cell r="F540">
            <v>11488.024800000001</v>
          </cell>
        </row>
        <row r="541">
          <cell r="C541" t="str">
            <v>UKY 210 51/SC15D</v>
          </cell>
          <cell r="D541" t="str">
            <v>PRA</v>
          </cell>
          <cell r="E541">
            <v>4400</v>
          </cell>
          <cell r="F541">
            <v>10130.227200000001</v>
          </cell>
        </row>
        <row r="542">
          <cell r="C542" t="str">
            <v>UKY 210 51/SC35D</v>
          </cell>
          <cell r="D542" t="str">
            <v>PRA</v>
          </cell>
          <cell r="E542">
            <v>1800</v>
          </cell>
          <cell r="F542">
            <v>6016.9068000000007</v>
          </cell>
        </row>
        <row r="543">
          <cell r="C543" t="str">
            <v>UKY 210 52/DC12D</v>
          </cell>
          <cell r="D543" t="str">
            <v>PRA</v>
          </cell>
          <cell r="E543">
            <v>6180</v>
          </cell>
          <cell r="F543">
            <v>11434.7808</v>
          </cell>
        </row>
        <row r="544">
          <cell r="C544" t="str">
            <v>UKY 210 52/SC11D</v>
          </cell>
          <cell r="D544" t="str">
            <v>PRA</v>
          </cell>
          <cell r="E544">
            <v>4400</v>
          </cell>
          <cell r="F544">
            <v>10130.227200000001</v>
          </cell>
        </row>
        <row r="545">
          <cell r="C545" t="str">
            <v>UKY 210 52/SC15D</v>
          </cell>
          <cell r="D545" t="str">
            <v>PRA</v>
          </cell>
          <cell r="E545">
            <v>4400</v>
          </cell>
          <cell r="F545">
            <v>10130.227200000001</v>
          </cell>
        </row>
        <row r="546">
          <cell r="C546" t="str">
            <v>UKY 210 52/SC31D</v>
          </cell>
          <cell r="D546" t="str">
            <v>PRA</v>
          </cell>
          <cell r="E546">
            <v>1800</v>
          </cell>
          <cell r="F546">
            <v>6016.9068000000007</v>
          </cell>
        </row>
        <row r="547">
          <cell r="C547" t="str">
            <v>UKY 210 52/SC35D</v>
          </cell>
          <cell r="D547" t="str">
            <v>PRA</v>
          </cell>
          <cell r="E547">
            <v>1800</v>
          </cell>
          <cell r="F547">
            <v>6016.9068000000007</v>
          </cell>
        </row>
        <row r="548">
          <cell r="C548" t="str">
            <v>UKY 210 53/DC12D</v>
          </cell>
          <cell r="D548" t="str">
            <v>PRA</v>
          </cell>
          <cell r="E548">
            <v>6180</v>
          </cell>
          <cell r="F548">
            <v>11488.024800000001</v>
          </cell>
        </row>
        <row r="549">
          <cell r="C549" t="str">
            <v>UKY 210 53/SC11D</v>
          </cell>
          <cell r="D549" t="str">
            <v>PRA</v>
          </cell>
          <cell r="E549">
            <v>4400</v>
          </cell>
          <cell r="F549">
            <v>10130.227200000001</v>
          </cell>
        </row>
        <row r="550">
          <cell r="C550" t="str">
            <v>UKY 210 53/SC31D</v>
          </cell>
          <cell r="D550" t="str">
            <v>PRA</v>
          </cell>
          <cell r="E550">
            <v>1800</v>
          </cell>
          <cell r="F550">
            <v>6016.9068000000007</v>
          </cell>
        </row>
        <row r="551">
          <cell r="C551" t="str">
            <v>UKY 210 54/DC12D</v>
          </cell>
          <cell r="D551" t="str">
            <v>PRA</v>
          </cell>
          <cell r="E551">
            <v>6180</v>
          </cell>
          <cell r="F551">
            <v>11408.158800000001</v>
          </cell>
        </row>
        <row r="552">
          <cell r="C552" t="str">
            <v>UKY 210 54/SC11D</v>
          </cell>
          <cell r="D552" t="str">
            <v>PRA</v>
          </cell>
          <cell r="E552">
            <v>4400</v>
          </cell>
          <cell r="F552">
            <v>10130.227200000001</v>
          </cell>
        </row>
        <row r="553">
          <cell r="C553" t="str">
            <v>UKY 210 54/SC15D</v>
          </cell>
          <cell r="D553" t="str">
            <v>PRA</v>
          </cell>
          <cell r="E553">
            <v>4400</v>
          </cell>
          <cell r="F553">
            <v>10130.227200000001</v>
          </cell>
        </row>
        <row r="554">
          <cell r="C554" t="str">
            <v>UKY 210 54/SC31D</v>
          </cell>
          <cell r="D554" t="str">
            <v>PRA</v>
          </cell>
          <cell r="E554">
            <v>1800</v>
          </cell>
          <cell r="F554">
            <v>6016.9068000000007</v>
          </cell>
        </row>
        <row r="555">
          <cell r="C555" t="str">
            <v>UKY 210 54/SC35D</v>
          </cell>
          <cell r="D555" t="str">
            <v>PRA</v>
          </cell>
          <cell r="E555">
            <v>1800</v>
          </cell>
          <cell r="F555">
            <v>6016.9068000000007</v>
          </cell>
        </row>
        <row r="556">
          <cell r="C556" t="str">
            <v>UKY 210 55/DC12D</v>
          </cell>
          <cell r="D556" t="str">
            <v>PRA</v>
          </cell>
          <cell r="E556">
            <v>3750</v>
          </cell>
          <cell r="F556">
            <v>6735.7332000000006</v>
          </cell>
        </row>
        <row r="557">
          <cell r="C557" t="str">
            <v>UKY 210 55/SC15D</v>
          </cell>
          <cell r="D557" t="str">
            <v>PRA</v>
          </cell>
          <cell r="E557">
            <v>2260</v>
          </cell>
          <cell r="F557">
            <v>5550.9948000000004</v>
          </cell>
        </row>
        <row r="558">
          <cell r="C558" t="str">
            <v>UKY 210 56/DC12D</v>
          </cell>
          <cell r="D558" t="str">
            <v>PRT</v>
          </cell>
          <cell r="E558">
            <v>3750</v>
          </cell>
          <cell r="F558">
            <v>6735.7332000000006</v>
          </cell>
        </row>
        <row r="559">
          <cell r="C559" t="str">
            <v>UKY 210 56/SC15D</v>
          </cell>
          <cell r="D559" t="str">
            <v>PRT</v>
          </cell>
          <cell r="E559">
            <v>2260</v>
          </cell>
          <cell r="F559">
            <v>5550.9948000000004</v>
          </cell>
        </row>
        <row r="560">
          <cell r="C560" t="str">
            <v>UKY 210 57/DC12D</v>
          </cell>
          <cell r="D560" t="str">
            <v>PRA</v>
          </cell>
          <cell r="E560">
            <v>1080</v>
          </cell>
          <cell r="F560">
            <v>3692.8440000000005</v>
          </cell>
        </row>
        <row r="561">
          <cell r="C561" t="str">
            <v>UKY 210 57/SC15</v>
          </cell>
          <cell r="D561" t="str">
            <v>PRA</v>
          </cell>
          <cell r="E561">
            <v>720</v>
          </cell>
          <cell r="F561">
            <v>1475.3340000000001</v>
          </cell>
        </row>
        <row r="562">
          <cell r="C562" t="str">
            <v>UKY 210 58/DC12D</v>
          </cell>
          <cell r="D562" t="str">
            <v>PRT</v>
          </cell>
          <cell r="E562">
            <v>1080</v>
          </cell>
          <cell r="F562">
            <v>3692.8440000000005</v>
          </cell>
        </row>
        <row r="563">
          <cell r="C563" t="str">
            <v>UKY 210 58/SC15</v>
          </cell>
          <cell r="D563" t="str">
            <v>PRT</v>
          </cell>
          <cell r="E563">
            <v>720</v>
          </cell>
        </row>
        <row r="564">
          <cell r="C564" t="str">
            <v>UKY 210 59/DC12D</v>
          </cell>
          <cell r="D564" t="str">
            <v>PRT</v>
          </cell>
          <cell r="E564">
            <v>1790</v>
          </cell>
          <cell r="F564">
            <v>5342.2092000000002</v>
          </cell>
        </row>
        <row r="565">
          <cell r="C565" t="str">
            <v>UKY 210 59/SC15</v>
          </cell>
          <cell r="D565" t="str">
            <v>PRT</v>
          </cell>
          <cell r="E565">
            <v>980</v>
          </cell>
          <cell r="F565">
            <v>1740.0960000000002</v>
          </cell>
        </row>
        <row r="566">
          <cell r="C566" t="str">
            <v>UKY 210 60/SC15</v>
          </cell>
          <cell r="D566" t="str">
            <v>PRA</v>
          </cell>
          <cell r="E566">
            <v>620</v>
          </cell>
          <cell r="F566">
            <v>1259.28</v>
          </cell>
        </row>
        <row r="567">
          <cell r="C567" t="str">
            <v>UKY 210 61/SC15</v>
          </cell>
          <cell r="D567" t="str">
            <v>PRA</v>
          </cell>
          <cell r="E567">
            <v>620</v>
          </cell>
          <cell r="F567">
            <v>1259.28</v>
          </cell>
        </row>
        <row r="568">
          <cell r="C568" t="str">
            <v>UKY 210 63/SC15</v>
          </cell>
          <cell r="D568" t="str">
            <v>PRT</v>
          </cell>
          <cell r="E568">
            <v>620</v>
          </cell>
          <cell r="F568">
            <v>1259.28</v>
          </cell>
        </row>
        <row r="569">
          <cell r="C569" t="str">
            <v>UKY 210 68/SC15</v>
          </cell>
          <cell r="D569" t="str">
            <v>PRA</v>
          </cell>
          <cell r="E569">
            <v>620</v>
          </cell>
          <cell r="F569">
            <v>1259.28</v>
          </cell>
        </row>
        <row r="570">
          <cell r="C570" t="str">
            <v>UKY 210 69/SC15</v>
          </cell>
          <cell r="D570" t="str">
            <v>PRA</v>
          </cell>
          <cell r="E570">
            <v>620</v>
          </cell>
          <cell r="F570">
            <v>1259.28</v>
          </cell>
        </row>
        <row r="571">
          <cell r="C571" t="str">
            <v>UKY 210 71/DC12D</v>
          </cell>
          <cell r="D571" t="str">
            <v>PRA</v>
          </cell>
          <cell r="E571">
            <v>1080</v>
          </cell>
          <cell r="F571">
            <v>3692.8440000000005</v>
          </cell>
        </row>
        <row r="572">
          <cell r="C572" t="str">
            <v>UKY 210 71/SC11</v>
          </cell>
          <cell r="D572" t="str">
            <v>PRA</v>
          </cell>
          <cell r="E572">
            <v>720</v>
          </cell>
          <cell r="F572">
            <v>1259.28</v>
          </cell>
        </row>
        <row r="573">
          <cell r="C573" t="str">
            <v>UKY 210 71/SC15</v>
          </cell>
          <cell r="D573" t="str">
            <v>PRA</v>
          </cell>
          <cell r="E573">
            <v>720</v>
          </cell>
          <cell r="F573">
            <v>1614.8160000000003</v>
          </cell>
        </row>
        <row r="574">
          <cell r="C574" t="str">
            <v>UKY 210 72/DC12D</v>
          </cell>
          <cell r="D574" t="str">
            <v>PRA</v>
          </cell>
          <cell r="E574">
            <v>1080</v>
          </cell>
          <cell r="F574">
            <v>3692.8440000000005</v>
          </cell>
        </row>
        <row r="575">
          <cell r="C575" t="str">
            <v>UKY 210 72/SC11</v>
          </cell>
          <cell r="D575" t="str">
            <v>PRA</v>
          </cell>
          <cell r="E575">
            <v>720</v>
          </cell>
          <cell r="F575">
            <v>1259.28</v>
          </cell>
        </row>
        <row r="576">
          <cell r="C576" t="str">
            <v>UKY 210 73/DC12D</v>
          </cell>
          <cell r="D576" t="str">
            <v>PRA</v>
          </cell>
          <cell r="E576">
            <v>1080</v>
          </cell>
          <cell r="F576">
            <v>3692.8440000000005</v>
          </cell>
        </row>
        <row r="577">
          <cell r="C577" t="str">
            <v>UKY 210 73/SC11</v>
          </cell>
          <cell r="D577" t="str">
            <v>PRA</v>
          </cell>
          <cell r="E577">
            <v>720</v>
          </cell>
          <cell r="F577">
            <v>1259.28</v>
          </cell>
        </row>
        <row r="578">
          <cell r="C578" t="str">
            <v>UKY 210 73/SC15</v>
          </cell>
          <cell r="D578" t="str">
            <v>PRA</v>
          </cell>
          <cell r="E578">
            <v>720</v>
          </cell>
          <cell r="F578">
            <v>1259.28</v>
          </cell>
        </row>
        <row r="579">
          <cell r="C579" t="str">
            <v>UKY 210 74/DC12D</v>
          </cell>
          <cell r="D579" t="str">
            <v>PRA</v>
          </cell>
          <cell r="E579">
            <v>1080</v>
          </cell>
          <cell r="F579">
            <v>3692.8440000000005</v>
          </cell>
        </row>
        <row r="580">
          <cell r="C580" t="str">
            <v>UKY 210 74/SC11</v>
          </cell>
          <cell r="D580" t="str">
            <v>PRA</v>
          </cell>
          <cell r="E580">
            <v>720</v>
          </cell>
          <cell r="F580">
            <v>1259.28</v>
          </cell>
        </row>
        <row r="581">
          <cell r="C581" t="str">
            <v>UKY 210 74/SC15</v>
          </cell>
          <cell r="D581" t="str">
            <v>PRA</v>
          </cell>
          <cell r="E581">
            <v>720</v>
          </cell>
          <cell r="F581">
            <v>1614.8160000000003</v>
          </cell>
        </row>
        <row r="582">
          <cell r="C582" t="str">
            <v>UKY 210 75/DC12D</v>
          </cell>
          <cell r="D582" t="str">
            <v>PRA</v>
          </cell>
          <cell r="E582">
            <v>1080</v>
          </cell>
          <cell r="F582">
            <v>3692.8440000000005</v>
          </cell>
        </row>
        <row r="583">
          <cell r="C583" t="str">
            <v>UKY 210 75/SC11</v>
          </cell>
          <cell r="D583" t="str">
            <v>PRA</v>
          </cell>
          <cell r="E583">
            <v>720</v>
          </cell>
          <cell r="F583">
            <v>1259.28</v>
          </cell>
        </row>
        <row r="584">
          <cell r="C584" t="str">
            <v>UKY 210 75/SC15</v>
          </cell>
          <cell r="D584" t="str">
            <v>PRA</v>
          </cell>
          <cell r="E584">
            <v>720</v>
          </cell>
          <cell r="F584">
            <v>1259.28</v>
          </cell>
        </row>
        <row r="585">
          <cell r="C585" t="str">
            <v>UKY 210 76/DC12D</v>
          </cell>
          <cell r="D585" t="str">
            <v>PRA</v>
          </cell>
          <cell r="E585">
            <v>1790</v>
          </cell>
          <cell r="F585">
            <v>5342.2092000000002</v>
          </cell>
        </row>
        <row r="586">
          <cell r="C586" t="str">
            <v>UKY 210 76/SC11</v>
          </cell>
          <cell r="D586" t="str">
            <v>PRA</v>
          </cell>
          <cell r="E586">
            <v>980</v>
          </cell>
          <cell r="F586">
            <v>1740.0960000000002</v>
          </cell>
        </row>
        <row r="587">
          <cell r="C587" t="str">
            <v>UKY 210 76/SC15</v>
          </cell>
          <cell r="D587" t="str">
            <v>PRA</v>
          </cell>
          <cell r="E587">
            <v>980</v>
          </cell>
          <cell r="F587">
            <v>1740.0960000000002</v>
          </cell>
        </row>
        <row r="588">
          <cell r="C588" t="str">
            <v>UKY 210 77/DC12D</v>
          </cell>
          <cell r="D588" t="str">
            <v>PRA</v>
          </cell>
          <cell r="E588">
            <v>1790</v>
          </cell>
          <cell r="F588">
            <v>5342.2092000000002</v>
          </cell>
        </row>
        <row r="589">
          <cell r="C589" t="str">
            <v>UKY 210 77/SC11</v>
          </cell>
          <cell r="D589" t="str">
            <v>PRA</v>
          </cell>
          <cell r="E589">
            <v>980</v>
          </cell>
          <cell r="F589">
            <v>1740.0960000000002</v>
          </cell>
        </row>
        <row r="590">
          <cell r="C590" t="str">
            <v>UKY 210 78/DC12D</v>
          </cell>
          <cell r="D590" t="str">
            <v>PRA</v>
          </cell>
          <cell r="E590">
            <v>1790</v>
          </cell>
          <cell r="F590">
            <v>5342.2092000000002</v>
          </cell>
        </row>
        <row r="591">
          <cell r="C591" t="str">
            <v>UKY 210 78/SC11</v>
          </cell>
          <cell r="D591" t="str">
            <v>PRA</v>
          </cell>
          <cell r="E591">
            <v>980</v>
          </cell>
          <cell r="F591">
            <v>1740.0960000000002</v>
          </cell>
        </row>
        <row r="592">
          <cell r="C592" t="str">
            <v>UKY 210 78/SC15</v>
          </cell>
          <cell r="D592" t="str">
            <v>PRA</v>
          </cell>
          <cell r="E592">
            <v>980</v>
          </cell>
          <cell r="F592">
            <v>1740.0960000000002</v>
          </cell>
        </row>
        <row r="593">
          <cell r="C593" t="str">
            <v>UKY 210 79/DC12D</v>
          </cell>
          <cell r="D593" t="str">
            <v>PRA</v>
          </cell>
          <cell r="E593">
            <v>1790</v>
          </cell>
          <cell r="F593">
            <v>5342.2092000000002</v>
          </cell>
        </row>
        <row r="594">
          <cell r="C594" t="str">
            <v>UKY 210 79/SC11</v>
          </cell>
          <cell r="D594" t="str">
            <v>PRA</v>
          </cell>
          <cell r="E594">
            <v>980</v>
          </cell>
          <cell r="F594">
            <v>1740.0960000000002</v>
          </cell>
        </row>
        <row r="595">
          <cell r="C595" t="str">
            <v>UKY 210 79/SC15</v>
          </cell>
          <cell r="D595" t="str">
            <v>PRA</v>
          </cell>
          <cell r="E595">
            <v>980</v>
          </cell>
          <cell r="F595">
            <v>1740.0960000000002</v>
          </cell>
        </row>
        <row r="596">
          <cell r="C596" t="str">
            <v>UKY 210 80/DC12D</v>
          </cell>
          <cell r="D596" t="str">
            <v>PRA</v>
          </cell>
          <cell r="E596">
            <v>1790</v>
          </cell>
          <cell r="F596">
            <v>5342.2092000000002</v>
          </cell>
        </row>
        <row r="597">
          <cell r="C597" t="str">
            <v>UKY 210 80/SC11</v>
          </cell>
          <cell r="D597" t="str">
            <v>PRA</v>
          </cell>
          <cell r="E597">
            <v>980</v>
          </cell>
          <cell r="F597">
            <v>1740.0960000000002</v>
          </cell>
        </row>
        <row r="598">
          <cell r="C598" t="str">
            <v>UKY 210 80/SC15</v>
          </cell>
          <cell r="D598" t="str">
            <v>PRA</v>
          </cell>
          <cell r="E598">
            <v>980</v>
          </cell>
          <cell r="F598">
            <v>1740.0960000000002</v>
          </cell>
        </row>
        <row r="599">
          <cell r="C599" t="str">
            <v>UKY 210 89/DC12D</v>
          </cell>
          <cell r="D599" t="str">
            <v>PRA</v>
          </cell>
          <cell r="E599">
            <v>1790</v>
          </cell>
          <cell r="F599">
            <v>5342.2092000000002</v>
          </cell>
        </row>
        <row r="600">
          <cell r="C600" t="str">
            <v>UKY 210 89/SC15</v>
          </cell>
          <cell r="D600" t="str">
            <v>PRA</v>
          </cell>
          <cell r="E600">
            <v>980</v>
          </cell>
          <cell r="F600">
            <v>1740.0960000000002</v>
          </cell>
        </row>
        <row r="601">
          <cell r="C601" t="str">
            <v>UKY 210 93/DC12D</v>
          </cell>
          <cell r="D601" t="str">
            <v>PRA</v>
          </cell>
          <cell r="E601">
            <v>1790</v>
          </cell>
          <cell r="F601">
            <v>5342.2092000000002</v>
          </cell>
        </row>
        <row r="602">
          <cell r="C602" t="str">
            <v>UKY 210 93/SC15</v>
          </cell>
          <cell r="D602" t="str">
            <v>PRA</v>
          </cell>
          <cell r="E602">
            <v>980</v>
          </cell>
          <cell r="F602">
            <v>1740.0960000000002</v>
          </cell>
        </row>
        <row r="603">
          <cell r="C603" t="str">
            <v>UKY 210 95/DC12D</v>
          </cell>
          <cell r="D603" t="str">
            <v>PRA</v>
          </cell>
          <cell r="E603">
            <v>1940</v>
          </cell>
          <cell r="F603">
            <v>5342.2092000000002</v>
          </cell>
        </row>
        <row r="604">
          <cell r="C604" t="str">
            <v>UKY 210 95/SC11D</v>
          </cell>
          <cell r="D604" t="str">
            <v>PRA</v>
          </cell>
          <cell r="E604">
            <v>1670</v>
          </cell>
          <cell r="F604">
            <v>3740.6016000000004</v>
          </cell>
        </row>
        <row r="605">
          <cell r="C605" t="str">
            <v>UKY 220 01/DC12D</v>
          </cell>
          <cell r="D605" t="str">
            <v>PRA</v>
          </cell>
          <cell r="E605">
            <v>9900</v>
          </cell>
          <cell r="F605">
            <v>34424.146800000002</v>
          </cell>
        </row>
        <row r="606">
          <cell r="C606" t="str">
            <v>UKY 220 01/SC12D</v>
          </cell>
          <cell r="D606" t="str">
            <v>PRA</v>
          </cell>
          <cell r="E606">
            <v>8840</v>
          </cell>
          <cell r="F606">
            <v>32946.544800000003</v>
          </cell>
        </row>
        <row r="607">
          <cell r="C607" t="str">
            <v>UKY 220 01/SC32D</v>
          </cell>
          <cell r="D607" t="str">
            <v>PRA</v>
          </cell>
          <cell r="E607">
            <v>3810</v>
          </cell>
          <cell r="F607">
            <v>16865.9712</v>
          </cell>
        </row>
        <row r="608">
          <cell r="C608" t="str">
            <v>UKY 220 02/DC12D</v>
          </cell>
          <cell r="D608" t="str">
            <v>PRA</v>
          </cell>
          <cell r="E608">
            <v>9900</v>
          </cell>
          <cell r="F608">
            <v>34424.146800000002</v>
          </cell>
        </row>
        <row r="609">
          <cell r="C609" t="str">
            <v>UKY 220 02/SC12D</v>
          </cell>
          <cell r="D609" t="str">
            <v>PRA</v>
          </cell>
          <cell r="E609">
            <v>8840</v>
          </cell>
          <cell r="F609">
            <v>32946.544800000003</v>
          </cell>
        </row>
        <row r="610">
          <cell r="C610" t="str">
            <v>UKY 220 02/SC32D</v>
          </cell>
          <cell r="D610" t="str">
            <v>PRA</v>
          </cell>
          <cell r="E610">
            <v>3810</v>
          </cell>
          <cell r="F610">
            <v>16865.9712</v>
          </cell>
        </row>
        <row r="611">
          <cell r="C611" t="str">
            <v>UKY 220 03/DC12D</v>
          </cell>
          <cell r="D611" t="str">
            <v>PRA</v>
          </cell>
          <cell r="E611">
            <v>9900</v>
          </cell>
          <cell r="F611">
            <v>34424.146800000002</v>
          </cell>
        </row>
        <row r="612">
          <cell r="C612" t="str">
            <v>UKY 220 03/SC12D</v>
          </cell>
          <cell r="D612" t="str">
            <v>PRA</v>
          </cell>
          <cell r="E612">
            <v>8840</v>
          </cell>
          <cell r="F612">
            <v>32946.544800000003</v>
          </cell>
        </row>
        <row r="613">
          <cell r="C613" t="str">
            <v>UKY 220 03/SC32D</v>
          </cell>
          <cell r="D613" t="str">
            <v>PRA</v>
          </cell>
          <cell r="E613">
            <v>3810</v>
          </cell>
          <cell r="F613">
            <v>16865.9712</v>
          </cell>
        </row>
        <row r="614">
          <cell r="C614" t="str">
            <v>UKY 220 04/DC12D</v>
          </cell>
          <cell r="D614" t="str">
            <v>PRA</v>
          </cell>
          <cell r="E614">
            <v>12530</v>
          </cell>
          <cell r="F614">
            <v>43023.527999999998</v>
          </cell>
        </row>
        <row r="615">
          <cell r="C615" t="str">
            <v>UKY 220 04/SC12D</v>
          </cell>
          <cell r="D615" t="str">
            <v>PRA</v>
          </cell>
          <cell r="E615">
            <v>11440</v>
          </cell>
          <cell r="F615">
            <v>41519.304000000004</v>
          </cell>
        </row>
        <row r="616">
          <cell r="C616" t="str">
            <v>UKY 220 04/SC32D</v>
          </cell>
          <cell r="D616" t="str">
            <v>PRA</v>
          </cell>
          <cell r="E616">
            <v>6140</v>
          </cell>
          <cell r="F616">
            <v>27222.501600000003</v>
          </cell>
        </row>
        <row r="617">
          <cell r="C617" t="str">
            <v>UKY 220 05/DC12D</v>
          </cell>
          <cell r="D617" t="str">
            <v>PRA</v>
          </cell>
          <cell r="E617">
            <v>12530</v>
          </cell>
          <cell r="F617">
            <v>43023.527999999998</v>
          </cell>
        </row>
        <row r="618">
          <cell r="C618" t="str">
            <v>UKY 220 05/SC12D</v>
          </cell>
          <cell r="D618" t="str">
            <v>PRA</v>
          </cell>
          <cell r="E618">
            <v>11440</v>
          </cell>
          <cell r="F618">
            <v>41519.304000000004</v>
          </cell>
        </row>
        <row r="619">
          <cell r="C619" t="str">
            <v>UKY 220 05/SC32D</v>
          </cell>
          <cell r="D619" t="str">
            <v>PRA</v>
          </cell>
          <cell r="E619">
            <v>6140</v>
          </cell>
          <cell r="F619">
            <v>27222.501600000003</v>
          </cell>
        </row>
        <row r="620">
          <cell r="C620" t="str">
            <v>UKY 220 06/DC12D</v>
          </cell>
          <cell r="D620" t="str">
            <v>PRA</v>
          </cell>
          <cell r="E620">
            <v>17980</v>
          </cell>
          <cell r="F620">
            <v>69181.084799999997</v>
          </cell>
        </row>
        <row r="621">
          <cell r="C621" t="str">
            <v>UKY 220 06/SC12D</v>
          </cell>
          <cell r="D621" t="str">
            <v>PRA</v>
          </cell>
          <cell r="E621">
            <v>16820</v>
          </cell>
          <cell r="F621">
            <v>67623.606</v>
          </cell>
        </row>
        <row r="622">
          <cell r="C622" t="str">
            <v>UKY 220 06/SC32D</v>
          </cell>
          <cell r="D622" t="str">
            <v>PRA</v>
          </cell>
          <cell r="E622">
            <v>9080</v>
          </cell>
          <cell r="F622">
            <v>36913.438800000004</v>
          </cell>
        </row>
        <row r="623">
          <cell r="C623" t="str">
            <v xml:space="preserve">ULK 102 77/CDCD </v>
          </cell>
          <cell r="D623" t="str">
            <v>PRA</v>
          </cell>
          <cell r="E623">
            <v>520</v>
          </cell>
          <cell r="F623">
            <v>1066</v>
          </cell>
        </row>
        <row r="624">
          <cell r="C624" t="str">
            <v xml:space="preserve">ULK 102 78/CDCD </v>
          </cell>
          <cell r="D624" t="str">
            <v>PRA</v>
          </cell>
          <cell r="E624">
            <v>520</v>
          </cell>
          <cell r="F624">
            <v>1066</v>
          </cell>
        </row>
        <row r="625">
          <cell r="C625" t="str">
            <v xml:space="preserve">ULK 102 79/CDCD </v>
          </cell>
          <cell r="D625" t="str">
            <v>PRA</v>
          </cell>
          <cell r="E625">
            <v>520</v>
          </cell>
          <cell r="F625">
            <v>1066</v>
          </cell>
        </row>
        <row r="626">
          <cell r="C626" t="str">
            <v>UMF 101 204/1</v>
          </cell>
          <cell r="D626" t="str">
            <v>PRA</v>
          </cell>
          <cell r="E626">
            <v>80</v>
          </cell>
          <cell r="F626">
            <v>175.77</v>
          </cell>
        </row>
        <row r="627">
          <cell r="C627" t="str">
            <v>UMF 101 204/2</v>
          </cell>
          <cell r="D627" t="str">
            <v>PRA</v>
          </cell>
          <cell r="E627">
            <v>80</v>
          </cell>
          <cell r="F627">
            <v>177.44400000000002</v>
          </cell>
        </row>
        <row r="628">
          <cell r="C628" t="str">
            <v>UMF 101 204/3</v>
          </cell>
          <cell r="D628" t="str">
            <v>PRA</v>
          </cell>
          <cell r="E628">
            <v>80</v>
          </cell>
          <cell r="F628">
            <v>175.77</v>
          </cell>
        </row>
        <row r="629">
          <cell r="C629" t="str">
            <v>UPA 101 005/1</v>
          </cell>
          <cell r="D629" t="str">
            <v>PRA</v>
          </cell>
          <cell r="E629">
            <v>590</v>
          </cell>
          <cell r="F629">
            <v>632.15640000000008</v>
          </cell>
        </row>
        <row r="630">
          <cell r="C630" t="str">
            <v>UPA 101 005/2</v>
          </cell>
          <cell r="D630" t="str">
            <v>PRA</v>
          </cell>
          <cell r="E630">
            <v>670</v>
          </cell>
          <cell r="F630">
            <v>632.15640000000008</v>
          </cell>
        </row>
        <row r="631">
          <cell r="C631" t="str">
            <v>UPA 101 008/1</v>
          </cell>
          <cell r="D631" t="str">
            <v>PRA</v>
          </cell>
          <cell r="E631">
            <v>640</v>
          </cell>
          <cell r="F631">
            <v>973.08</v>
          </cell>
        </row>
        <row r="632">
          <cell r="C632" t="str">
            <v>UPA 101 008/2</v>
          </cell>
          <cell r="D632" t="str">
            <v>PRA</v>
          </cell>
          <cell r="E632">
            <v>700</v>
          </cell>
          <cell r="F632">
            <v>632.15640000000008</v>
          </cell>
        </row>
        <row r="633">
          <cell r="C633" t="str">
            <v>UPA 101 009/1</v>
          </cell>
          <cell r="D633" t="str">
            <v>PRA</v>
          </cell>
          <cell r="E633">
            <v>640</v>
          </cell>
          <cell r="F633">
            <v>973.08</v>
          </cell>
        </row>
        <row r="634">
          <cell r="C634" t="str">
            <v>UPA 101 009/2</v>
          </cell>
          <cell r="D634" t="str">
            <v>PRA</v>
          </cell>
          <cell r="E634">
            <v>740</v>
          </cell>
          <cell r="F634">
            <v>632.15640000000008</v>
          </cell>
        </row>
        <row r="635">
          <cell r="C635" t="str">
            <v>UPA 101 010/1</v>
          </cell>
          <cell r="D635" t="str">
            <v>PRA</v>
          </cell>
          <cell r="E635">
            <v>590</v>
          </cell>
          <cell r="F635">
            <v>632.15640000000008</v>
          </cell>
        </row>
        <row r="636">
          <cell r="C636" t="str">
            <v>UPA 101 010/2</v>
          </cell>
          <cell r="D636" t="str">
            <v>PRA</v>
          </cell>
          <cell r="E636">
            <v>680</v>
          </cell>
          <cell r="F636">
            <v>632.15640000000008</v>
          </cell>
        </row>
        <row r="637">
          <cell r="C637" t="str">
            <v>UPA 101 015/1</v>
          </cell>
          <cell r="D637" t="str">
            <v>PRA</v>
          </cell>
          <cell r="E637">
            <v>670</v>
          </cell>
          <cell r="F637">
            <v>632.15640000000008</v>
          </cell>
        </row>
        <row r="638">
          <cell r="C638" t="str">
            <v>UPA 101 015/2</v>
          </cell>
          <cell r="D638" t="str">
            <v>PRA</v>
          </cell>
          <cell r="E638">
            <v>750</v>
          </cell>
          <cell r="F638">
            <v>632.15640000000008</v>
          </cell>
        </row>
        <row r="639">
          <cell r="C639" t="str">
            <v>UPA 101 02/1</v>
          </cell>
          <cell r="D639" t="str">
            <v>PRA</v>
          </cell>
          <cell r="E639">
            <v>680</v>
          </cell>
          <cell r="F639">
            <v>632.15640000000008</v>
          </cell>
        </row>
        <row r="640">
          <cell r="C640" t="str">
            <v>UPA 101 02/2</v>
          </cell>
          <cell r="D640" t="str">
            <v>PRA</v>
          </cell>
          <cell r="E640">
            <v>700</v>
          </cell>
          <cell r="F640">
            <v>973.08</v>
          </cell>
        </row>
        <row r="641">
          <cell r="C641" t="str">
            <v>UPA 101 06/1</v>
          </cell>
          <cell r="D641" t="str">
            <v>PRA</v>
          </cell>
          <cell r="E641">
            <v>630</v>
          </cell>
          <cell r="F641">
            <v>737.1</v>
          </cell>
        </row>
        <row r="642">
          <cell r="C642" t="str">
            <v>UPA 101 06/2</v>
          </cell>
          <cell r="D642" t="str">
            <v>PRA</v>
          </cell>
          <cell r="E642">
            <v>700</v>
          </cell>
          <cell r="F642">
            <v>632.15640000000008</v>
          </cell>
        </row>
        <row r="643">
          <cell r="C643" t="str">
            <v>UPA 101 07/1</v>
          </cell>
          <cell r="D643" t="str">
            <v>PRA</v>
          </cell>
          <cell r="E643">
            <v>760</v>
          </cell>
          <cell r="F643">
            <v>632.15640000000008</v>
          </cell>
        </row>
        <row r="644">
          <cell r="C644" t="str">
            <v>UPA 101 07/2</v>
          </cell>
          <cell r="D644" t="str">
            <v>PRA</v>
          </cell>
          <cell r="E644">
            <v>720</v>
          </cell>
          <cell r="F644">
            <v>632.15640000000008</v>
          </cell>
        </row>
        <row r="645">
          <cell r="C645" t="str">
            <v>UPA 101 30/1</v>
          </cell>
          <cell r="D645" t="str">
            <v>PRA</v>
          </cell>
          <cell r="E645">
            <v>1740</v>
          </cell>
          <cell r="F645">
            <v>1649.3760000000002</v>
          </cell>
        </row>
        <row r="646">
          <cell r="C646" t="str">
            <v>UPA 101 30/2</v>
          </cell>
          <cell r="D646" t="str">
            <v>PRA</v>
          </cell>
          <cell r="E646">
            <v>1750</v>
          </cell>
          <cell r="F646">
            <v>1649.3760000000002</v>
          </cell>
        </row>
        <row r="647">
          <cell r="C647" t="str">
            <v>UPA 101 31/1</v>
          </cell>
          <cell r="D647" t="str">
            <v>PRA</v>
          </cell>
          <cell r="E647">
            <v>1340</v>
          </cell>
          <cell r="F647">
            <v>1649.3760000000002</v>
          </cell>
        </row>
        <row r="648">
          <cell r="C648" t="str">
            <v>UPA 101 31/2</v>
          </cell>
          <cell r="D648" t="str">
            <v>PRA</v>
          </cell>
          <cell r="E648">
            <v>1420</v>
          </cell>
          <cell r="F648">
            <v>1649.3760000000002</v>
          </cell>
        </row>
        <row r="649">
          <cell r="C649" t="str">
            <v>UPA 101 33/1</v>
          </cell>
          <cell r="D649" t="str">
            <v>PRA</v>
          </cell>
          <cell r="E649">
            <v>1470</v>
          </cell>
          <cell r="F649">
            <v>1649.3760000000002</v>
          </cell>
        </row>
        <row r="650">
          <cell r="C650" t="str">
            <v>UPA 101 33/2</v>
          </cell>
          <cell r="D650" t="str">
            <v>PRA</v>
          </cell>
          <cell r="E650">
            <v>1560</v>
          </cell>
          <cell r="F650">
            <v>1649.3760000000002</v>
          </cell>
        </row>
        <row r="651">
          <cell r="C651" t="str">
            <v>UPA 101 34/1</v>
          </cell>
          <cell r="D651" t="str">
            <v>PRA</v>
          </cell>
          <cell r="E651">
            <v>1970</v>
          </cell>
          <cell r="F651">
            <v>1999.6524000000002</v>
          </cell>
        </row>
        <row r="652">
          <cell r="C652" t="str">
            <v>UPA 101 34/2</v>
          </cell>
          <cell r="D652" t="str">
            <v>PRA</v>
          </cell>
          <cell r="E652">
            <v>2000</v>
          </cell>
          <cell r="F652">
            <v>1999.6524000000002</v>
          </cell>
        </row>
        <row r="653">
          <cell r="C653" t="str">
            <v>UPA 101 35/1</v>
          </cell>
          <cell r="D653" t="str">
            <v>PRA</v>
          </cell>
          <cell r="E653">
            <v>2020</v>
          </cell>
          <cell r="F653">
            <v>1999.6524000000002</v>
          </cell>
        </row>
        <row r="654">
          <cell r="C654" t="str">
            <v>UPA 101 35/2</v>
          </cell>
          <cell r="D654" t="str">
            <v>PRA</v>
          </cell>
          <cell r="E654">
            <v>2080</v>
          </cell>
          <cell r="F654">
            <v>1649.3760000000002</v>
          </cell>
        </row>
        <row r="655">
          <cell r="C655" t="str">
            <v>UPA 101 36/1</v>
          </cell>
          <cell r="D655" t="str">
            <v>PRA</v>
          </cell>
          <cell r="E655">
            <v>2030</v>
          </cell>
          <cell r="F655">
            <v>1999.6524000000002</v>
          </cell>
        </row>
        <row r="656">
          <cell r="C656" t="str">
            <v>UPA 101 36/2</v>
          </cell>
          <cell r="D656" t="str">
            <v>PRA</v>
          </cell>
          <cell r="E656">
            <v>2130</v>
          </cell>
          <cell r="F656">
            <v>1999.6524000000002</v>
          </cell>
        </row>
        <row r="657">
          <cell r="C657" t="str">
            <v>UPA 101 37/1</v>
          </cell>
          <cell r="D657" t="str">
            <v>PRA</v>
          </cell>
          <cell r="E657">
            <v>2030</v>
          </cell>
          <cell r="F657">
            <v>1649.3760000000002</v>
          </cell>
        </row>
        <row r="658">
          <cell r="C658" t="str">
            <v>UPA 101 37/2</v>
          </cell>
          <cell r="D658" t="str">
            <v>PRA</v>
          </cell>
          <cell r="E658">
            <v>2120</v>
          </cell>
          <cell r="F658">
            <v>1649.3760000000002</v>
          </cell>
        </row>
        <row r="659">
          <cell r="C659" t="str">
            <v>UPA 901 05/1</v>
          </cell>
          <cell r="D659" t="str">
            <v>PRT</v>
          </cell>
          <cell r="E659">
            <v>1810</v>
          </cell>
          <cell r="F659">
            <v>1919</v>
          </cell>
        </row>
        <row r="660">
          <cell r="C660" t="str">
            <v>UPA 901 05/2</v>
          </cell>
          <cell r="D660" t="str">
            <v>PRT</v>
          </cell>
          <cell r="E660">
            <v>1780</v>
          </cell>
          <cell r="F660">
            <v>1919</v>
          </cell>
        </row>
        <row r="661">
          <cell r="C661" t="str">
            <v>UPA 901 06/1</v>
          </cell>
          <cell r="D661" t="str">
            <v>PRT</v>
          </cell>
          <cell r="E661">
            <v>1490</v>
          </cell>
          <cell r="F661">
            <v>1919</v>
          </cell>
        </row>
        <row r="662">
          <cell r="C662" t="str">
            <v>UPA 901 06/2</v>
          </cell>
          <cell r="D662" t="str">
            <v>PRT</v>
          </cell>
          <cell r="E662">
            <v>1560</v>
          </cell>
          <cell r="F662">
            <v>1919</v>
          </cell>
        </row>
        <row r="663">
          <cell r="C663" t="str">
            <v>UPA 901 07/1</v>
          </cell>
          <cell r="D663" t="str">
            <v>PRT</v>
          </cell>
          <cell r="E663">
            <v>1810</v>
          </cell>
          <cell r="F663">
            <v>1919</v>
          </cell>
        </row>
        <row r="664">
          <cell r="C664" t="str">
            <v>UPA 901 07/2</v>
          </cell>
          <cell r="D664" t="str">
            <v>PRT</v>
          </cell>
          <cell r="E664">
            <v>1860</v>
          </cell>
          <cell r="F664">
            <v>1919</v>
          </cell>
        </row>
        <row r="666">
          <cell r="D666" t="str">
            <v xml:space="preserve">PRA=Product ready to order          </v>
          </cell>
        </row>
        <row r="686">
          <cell r="D686" t="str">
            <v xml:space="preserve">PRA=Product ready to order          </v>
          </cell>
        </row>
        <row r="691">
          <cell r="D691" t="str">
            <v>PRT=Product ready to tender</v>
          </cell>
        </row>
        <row r="695">
          <cell r="D695" t="str">
            <v>PRT=Product ready to tender</v>
          </cell>
        </row>
        <row r="717">
          <cell r="D717" t="str">
            <v xml:space="preserve">PRA=Product ready to order          </v>
          </cell>
        </row>
        <row r="718">
          <cell r="D718" t="str">
            <v xml:space="preserve">PRA=Product ready to order          </v>
          </cell>
        </row>
        <row r="722">
          <cell r="D722" t="str">
            <v>PRT=Product ready to tender</v>
          </cell>
        </row>
        <row r="723">
          <cell r="D723" t="str">
            <v xml:space="preserve">PRA=Product ready to order          </v>
          </cell>
        </row>
        <row r="724">
          <cell r="D724" t="str">
            <v xml:space="preserve">PRA=Product ready to order          </v>
          </cell>
        </row>
        <row r="725">
          <cell r="C725" t="str">
            <v xml:space="preserve"> </v>
          </cell>
        </row>
        <row r="741">
          <cell r="C741" t="str">
            <v xml:space="preserve"> </v>
          </cell>
        </row>
        <row r="787">
          <cell r="F787">
            <v>2004</v>
          </cell>
        </row>
        <row r="793">
          <cell r="D793" t="str">
            <v>PRT=Product ready to tender</v>
          </cell>
        </row>
      </sheetData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monDataTemplate"/>
      <sheetName val="Customize"/>
      <sheetName val="Input"/>
      <sheetName val="MTool"/>
      <sheetName val="Area and population data"/>
      <sheetName val="Phases"/>
      <sheetName val="Results"/>
      <sheetName val="Traffic"/>
      <sheetName val="Coverage"/>
      <sheetName val="Site"/>
      <sheetName val="Propagation"/>
      <sheetName val="Mpole"/>
      <sheetName val="CE"/>
      <sheetName val="Advanced"/>
      <sheetName val="Link Budgets"/>
      <sheetName val="Balance"/>
      <sheetName val="RN Results"/>
      <sheetName val="Rev. History"/>
      <sheetName val="Phase Template"/>
      <sheetName val="Tools"/>
      <sheetName val="Defaults"/>
      <sheetName val="DL Noise Integral"/>
      <sheetName val="LNF"/>
      <sheetName val="CE Tool"/>
      <sheetName val="DL CCH Power Tool"/>
      <sheetName val="RN GLobals"/>
      <sheetName val="Transfer to Tnpt"/>
      <sheetName val="Pricelist 2004c"/>
      <sheetName val="3 - M &amp; T-Series Products"/>
      <sheetName val="TP_DATABASE"/>
      <sheetName val="Financial Inputs"/>
      <sheetName val="General inputs"/>
      <sheetName val="13 GHz Price List"/>
      <sheetName val="AMC Margin Setting v.2.0.0"/>
      <sheetName val="MWR Unit Prices"/>
      <sheetName val="Margin Analysis YR1"/>
      <sheetName val="Margin Analysis YR2"/>
      <sheetName val="Margin Analysis YR3"/>
      <sheetName val="Margin Analysis YR4"/>
      <sheetName val="Margin Analysis YR5"/>
      <sheetName val="total price list"/>
      <sheetName val="Costing"/>
      <sheetName val="tabel"/>
      <sheetName val="Plan 2003"/>
      <sheetName val="Data"/>
      <sheetName val="Detail_FA"/>
      <sheetName val="Micro"/>
      <sheetName val="MVV Costs - Overview"/>
      <sheetName val="Input Log. Set-up"/>
      <sheetName val="MNR6"/>
      <sheetName val="tpr-consolidated"/>
      <sheetName val="EJ master schedule"/>
      <sheetName val="ATP"/>
      <sheetName val="Sheet2"/>
      <sheetName val="Sheet1"/>
      <sheetName val="Style Define"/>
      <sheetName val="SPRS breakdown pricing"/>
      <sheetName val="Discount Tables"/>
      <sheetName val="AM-MARGIN"/>
      <sheetName val="AMC-99"/>
      <sheetName val="Macro1"/>
      <sheetName val="CURRENCY"/>
      <sheetName val="Rnpt_R3E"/>
      <sheetName val="Sheet4"/>
      <sheetName val="Parameters"/>
    </sheetNames>
    <sheetDataSet>
      <sheetData sheetId="0">
        <row r="10">
          <cell r="H10" t="str">
            <v>TU 3</v>
          </cell>
        </row>
      </sheetData>
      <sheetData sheetId="1" refreshError="1">
        <row r="10">
          <cell r="H10" t="str">
            <v>TU 3</v>
          </cell>
        </row>
        <row r="11">
          <cell r="H11" t="str">
            <v>TU 50</v>
          </cell>
        </row>
        <row r="12">
          <cell r="H12" t="str">
            <v>RA 3</v>
          </cell>
        </row>
        <row r="13">
          <cell r="H13" t="str">
            <v xml:space="preserve">RA 50  </v>
          </cell>
        </row>
        <row r="14">
          <cell r="H14" t="str">
            <v>RA 120</v>
          </cell>
        </row>
        <row r="15">
          <cell r="H15" t="str">
            <v>Ped A 3</v>
          </cell>
        </row>
        <row r="16">
          <cell r="H16" t="str">
            <v>Ped B 3</v>
          </cell>
        </row>
        <row r="17">
          <cell r="H17" t="str">
            <v>Veh A 120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ice List"/>
      <sheetName val="Master Price List"/>
      <sheetName val="Configurations2"/>
      <sheetName val="Config-unbundle"/>
      <sheetName val="Customize"/>
      <sheetName val="Resource Plan"/>
      <sheetName val="AC20"/>
      <sheetName val="TP_DATABASE"/>
      <sheetName val="Financial Inputs"/>
      <sheetName val="General inputs"/>
      <sheetName val="13 GHz Price List"/>
      <sheetName val="AMC Margin Setting v.2.0.0"/>
      <sheetName val="MWR Unit Prices"/>
      <sheetName val="Margin Analysis YR1"/>
      <sheetName val="Margin Analysis YR2"/>
      <sheetName val="Margin Analysis YR3"/>
      <sheetName val="Margin Analysis YR4"/>
      <sheetName val="Margin Analysis YR5"/>
      <sheetName val="3 - M &amp; T-Series Products"/>
      <sheetName val="total price list"/>
      <sheetName val="Marshal"/>
      <sheetName val="Pricelist 2004c"/>
      <sheetName val="Telkomsel"/>
      <sheetName val="SheetGMP"/>
      <sheetName val="SheetGMT"/>
      <sheetName val="IS"/>
      <sheetName val="FAULTS"/>
      <sheetName val="dropdown"/>
      <sheetName val="162PB"/>
      <sheetName val="SS 3 Yrs Scheme "/>
      <sheetName val="MNR6"/>
      <sheetName val="typesite.axd155-3"/>
      <sheetName val="01-Master_Price_List_1-1-01"/>
      <sheetName val="Sheet2"/>
      <sheetName val="MSC Product Characteristics"/>
      <sheetName val="DB"/>
      <sheetName val="Ref"/>
      <sheetName val="Exchange Rates"/>
      <sheetName val="Allowance"/>
      <sheetName val="Trainer"/>
      <sheetName val="DATA-BASE"/>
      <sheetName val="Macro2"/>
      <sheetName val="CURRENCY"/>
      <sheetName val="am-margin"/>
      <sheetName val="AMC-99"/>
      <sheetName val="Macro1"/>
      <sheetName val="Constants"/>
      <sheetName val="Micro"/>
    </sheetNames>
    <sheetDataSet>
      <sheetData sheetId="0">
        <row r="8">
          <cell r="A8">
            <v>10001</v>
          </cell>
        </row>
      </sheetData>
      <sheetData sheetId="1" refreshError="1">
        <row r="8">
          <cell r="A8">
            <v>10001</v>
          </cell>
          <cell r="B8" t="str">
            <v>AF5</v>
          </cell>
          <cell r="C8" t="str">
            <v>AF5</v>
          </cell>
          <cell r="D8" t="str">
            <v>Air Filter 5-Pack</v>
          </cell>
          <cell r="E8">
            <v>300</v>
          </cell>
          <cell r="F8" t="str">
            <v>C</v>
          </cell>
          <cell r="G8" t="str">
            <v>1 year</v>
          </cell>
          <cell r="H8" t="str">
            <v>Purchase at list price</v>
          </cell>
          <cell r="I8" t="str">
            <v>Purchase at list price</v>
          </cell>
          <cell r="J8" t="str">
            <v>Purchase at list price</v>
          </cell>
          <cell r="K8" t="str">
            <v>Purchase at list price</v>
          </cell>
          <cell r="L8" t="str">
            <v>Purchase at list price</v>
          </cell>
          <cell r="M8" t="str">
            <v>Purchase at list price</v>
          </cell>
        </row>
        <row r="9">
          <cell r="A9">
            <v>15001</v>
          </cell>
          <cell r="B9" t="str">
            <v>RED-DS3R16-PAK</v>
          </cell>
          <cell r="C9" t="str">
            <v>RED-DS3R16-PAK</v>
          </cell>
          <cell r="D9" t="str">
            <v>Red 1:6 DS3 TSU (incl: 7xTSU-155, 6xDS3-LIU1-1N, 1xDS3-LIU1-316MUX, and 1xDS3-MID-316) ** avail Rel 1.1**</v>
          </cell>
          <cell r="E9">
            <v>270000</v>
          </cell>
          <cell r="F9" t="str">
            <v>C</v>
          </cell>
          <cell r="G9" t="str">
            <v>1 year</v>
          </cell>
          <cell r="H9">
            <v>21600</v>
          </cell>
          <cell r="I9">
            <v>18900</v>
          </cell>
          <cell r="J9">
            <v>21600</v>
          </cell>
          <cell r="K9">
            <v>32400</v>
          </cell>
          <cell r="L9">
            <v>45900</v>
          </cell>
          <cell r="M9">
            <v>13500</v>
          </cell>
        </row>
        <row r="10">
          <cell r="A10">
            <v>15002</v>
          </cell>
          <cell r="B10" t="str">
            <v>SPR-CE-PAK</v>
          </cell>
          <cell r="C10" t="str">
            <v>SPR-CE-PAK</v>
          </cell>
          <cell r="D10" t="str">
            <v>Common Equipment Spares Kit (includes one of: CP, SIU, TIU, HDU), to be ordered at initial order only</v>
          </cell>
          <cell r="E10">
            <v>40000</v>
          </cell>
          <cell r="F10" t="str">
            <v>C</v>
          </cell>
          <cell r="G10" t="str">
            <v>1 year</v>
          </cell>
          <cell r="H10">
            <v>3200</v>
          </cell>
          <cell r="I10">
            <v>2800</v>
          </cell>
          <cell r="J10">
            <v>3200</v>
          </cell>
          <cell r="K10">
            <v>4800</v>
          </cell>
        </row>
        <row r="11">
          <cell r="A11">
            <v>20000</v>
          </cell>
          <cell r="B11" t="str">
            <v>SPR-RACK</v>
          </cell>
          <cell r="C11" t="str">
            <v>SPR-RACK</v>
          </cell>
          <cell r="D11" t="str">
            <v>Rack-mountable Spares Cabinet for 1 Chassis worth of Spares</v>
          </cell>
          <cell r="E11">
            <v>6000</v>
          </cell>
          <cell r="F11" t="str">
            <v>C</v>
          </cell>
          <cell r="G11" t="str">
            <v>1 year</v>
          </cell>
          <cell r="H11" t="str">
            <v>Purchase at list price</v>
          </cell>
          <cell r="I11" t="str">
            <v>Purchase at list price</v>
          </cell>
          <cell r="J11" t="str">
            <v>Purchase at list price</v>
          </cell>
          <cell r="K11" t="str">
            <v>Purchase at list price</v>
          </cell>
          <cell r="L11" t="str">
            <v>Purchase at list price</v>
          </cell>
          <cell r="M11" t="str">
            <v>Purchase at list price</v>
          </cell>
        </row>
        <row r="12">
          <cell r="A12">
            <v>20001</v>
          </cell>
          <cell r="B12" t="str">
            <v>Rear safety shield covers entire back of ICS2000 chassis</v>
          </cell>
          <cell r="C12">
            <v>240</v>
          </cell>
          <cell r="D12" t="str">
            <v>Rear safety shield covers entire back of ICS2000 chassis</v>
          </cell>
          <cell r="E12">
            <v>240</v>
          </cell>
          <cell r="F12" t="str">
            <v>A</v>
          </cell>
          <cell r="G12" t="str">
            <v>1 year</v>
          </cell>
          <cell r="H12" t="str">
            <v>Purchase at list price</v>
          </cell>
          <cell r="I12" t="str">
            <v>Purchase at list price</v>
          </cell>
          <cell r="J12" t="str">
            <v>Purchase at list price</v>
          </cell>
          <cell r="K12" t="str">
            <v>Purchase at list price</v>
          </cell>
          <cell r="L12" t="str">
            <v>Purchase at list price</v>
          </cell>
          <cell r="M12" t="str">
            <v>Purchase at list price</v>
          </cell>
        </row>
        <row r="13">
          <cell r="A13">
            <v>21000</v>
          </cell>
          <cell r="B13">
            <v>435186</v>
          </cell>
          <cell r="C13" t="str">
            <v>CHS</v>
          </cell>
          <cell r="D13" t="str">
            <v>Chassis (includes bare chassis, DC power distribution, mid-plane, fan tray assemblies, and CD-ROM documentation)</v>
          </cell>
          <cell r="E13">
            <v>40549.5</v>
          </cell>
          <cell r="F13" t="str">
            <v>C</v>
          </cell>
          <cell r="G13" t="str">
            <v>1 year</v>
          </cell>
          <cell r="H13">
            <v>2838.4650000000001</v>
          </cell>
          <cell r="I13">
            <v>2838.4650000000001</v>
          </cell>
          <cell r="J13">
            <v>3243.96</v>
          </cell>
          <cell r="K13">
            <v>4865.9399999999996</v>
          </cell>
          <cell r="L13">
            <v>6893.4150000000009</v>
          </cell>
          <cell r="M13">
            <v>2027.4749999999999</v>
          </cell>
        </row>
        <row r="14">
          <cell r="A14">
            <v>23000</v>
          </cell>
          <cell r="B14" t="str">
            <v>RED-CHS-PAK</v>
          </cell>
          <cell r="C14" t="str">
            <v>RED-CHS-PAK</v>
          </cell>
          <cell r="D14" t="str">
            <v>Redundant Chassis (includes CHS plus two of CP, SIU, HDU, TIU)</v>
          </cell>
          <cell r="E14">
            <v>120000</v>
          </cell>
          <cell r="F14" t="str">
            <v>C</v>
          </cell>
          <cell r="G14" t="str">
            <v>1 year</v>
          </cell>
          <cell r="H14">
            <v>9600</v>
          </cell>
          <cell r="I14">
            <v>8400</v>
          </cell>
          <cell r="J14">
            <v>9600</v>
          </cell>
          <cell r="K14">
            <v>14400</v>
          </cell>
          <cell r="L14">
            <v>20400</v>
          </cell>
          <cell r="M14">
            <v>6000</v>
          </cell>
        </row>
        <row r="15">
          <cell r="A15">
            <v>29001</v>
          </cell>
          <cell r="B15" t="str">
            <v>Front Filler Panel</v>
          </cell>
          <cell r="C15">
            <v>100</v>
          </cell>
          <cell r="D15" t="str">
            <v>Front Filler Panel</v>
          </cell>
          <cell r="E15">
            <v>100</v>
          </cell>
          <cell r="F15" t="str">
            <v>A</v>
          </cell>
          <cell r="G15" t="str">
            <v>1 year</v>
          </cell>
          <cell r="H15" t="str">
            <v>Purchase at list price</v>
          </cell>
          <cell r="I15" t="str">
            <v>Purchase at list price</v>
          </cell>
          <cell r="J15" t="str">
            <v>Purchase at list price</v>
          </cell>
          <cell r="K15" t="str">
            <v>Purchase at list price</v>
          </cell>
          <cell r="L15" t="str">
            <v>Purchase at list price</v>
          </cell>
          <cell r="M15" t="str">
            <v>Purchase at list price</v>
          </cell>
        </row>
        <row r="16">
          <cell r="A16">
            <v>29002</v>
          </cell>
          <cell r="B16" t="str">
            <v>Rear Filler Panel</v>
          </cell>
          <cell r="C16">
            <v>100</v>
          </cell>
          <cell r="D16" t="str">
            <v>Rear Filler Panel</v>
          </cell>
          <cell r="E16">
            <v>100</v>
          </cell>
          <cell r="F16" t="str">
            <v>A</v>
          </cell>
          <cell r="G16" t="str">
            <v>1 year</v>
          </cell>
          <cell r="H16" t="str">
            <v>Purchase at list price</v>
          </cell>
          <cell r="I16" t="str">
            <v>Purchase at list price</v>
          </cell>
          <cell r="J16" t="str">
            <v>Purchase at list price</v>
          </cell>
          <cell r="K16" t="str">
            <v>Purchase at list price</v>
          </cell>
          <cell r="L16" t="str">
            <v>Purchase at list price</v>
          </cell>
          <cell r="M16" t="str">
            <v>Purchase at list price</v>
          </cell>
        </row>
        <row r="17">
          <cell r="A17">
            <v>29003</v>
          </cell>
          <cell r="B17" t="str">
            <v>TIU Blank Panel</v>
          </cell>
          <cell r="C17">
            <v>100</v>
          </cell>
          <cell r="D17" t="str">
            <v>TIU Blank Panel</v>
          </cell>
          <cell r="E17">
            <v>100</v>
          </cell>
          <cell r="F17" t="str">
            <v>A</v>
          </cell>
          <cell r="G17" t="str">
            <v>1 year</v>
          </cell>
          <cell r="H17" t="str">
            <v>Purchase at list price</v>
          </cell>
          <cell r="I17" t="str">
            <v>Purchase at list price</v>
          </cell>
          <cell r="J17" t="str">
            <v>Purchase at list price</v>
          </cell>
          <cell r="K17" t="str">
            <v>Purchase at list price</v>
          </cell>
          <cell r="L17" t="str">
            <v>Purchase at list price</v>
          </cell>
          <cell r="M17" t="str">
            <v>Purchase at list price</v>
          </cell>
        </row>
        <row r="18">
          <cell r="A18">
            <v>29004</v>
          </cell>
          <cell r="B18" t="str">
            <v>SIU Blank Panel</v>
          </cell>
          <cell r="C18">
            <v>100</v>
          </cell>
          <cell r="D18" t="str">
            <v>SIU Blank Panel</v>
          </cell>
          <cell r="E18">
            <v>100</v>
          </cell>
          <cell r="F18" t="str">
            <v>A</v>
          </cell>
          <cell r="G18" t="str">
            <v>1 year</v>
          </cell>
          <cell r="H18" t="str">
            <v>Purchase at list price</v>
          </cell>
          <cell r="I18" t="str">
            <v>Purchase at list price</v>
          </cell>
          <cell r="J18" t="str">
            <v>Purchase at list price</v>
          </cell>
          <cell r="K18" t="str">
            <v>Purchase at list price</v>
          </cell>
          <cell r="L18" t="str">
            <v>Purchase at list price</v>
          </cell>
          <cell r="M18" t="str">
            <v>Purchase at list price</v>
          </cell>
        </row>
        <row r="19">
          <cell r="A19">
            <v>29005</v>
          </cell>
          <cell r="B19" t="str">
            <v>HDU Blank Panel</v>
          </cell>
          <cell r="C19">
            <v>100</v>
          </cell>
          <cell r="D19" t="str">
            <v>HDU Blank Panel</v>
          </cell>
          <cell r="E19">
            <v>100</v>
          </cell>
          <cell r="F19" t="str">
            <v>A</v>
          </cell>
          <cell r="G19" t="str">
            <v>1 year</v>
          </cell>
          <cell r="H19" t="str">
            <v>Purchase at list price</v>
          </cell>
          <cell r="I19" t="str">
            <v>Purchase at list price</v>
          </cell>
          <cell r="J19" t="str">
            <v>Purchase at list price</v>
          </cell>
          <cell r="K19" t="str">
            <v>Purchase at list price</v>
          </cell>
          <cell r="L19" t="str">
            <v>Purchase at list price</v>
          </cell>
          <cell r="M19" t="str">
            <v>Purchase at list price</v>
          </cell>
        </row>
        <row r="20">
          <cell r="A20">
            <v>30100</v>
          </cell>
          <cell r="B20">
            <v>262015</v>
          </cell>
          <cell r="C20" t="str">
            <v>TSU-155</v>
          </cell>
          <cell r="D20" t="str">
            <v>TDM Service Unit - 155M for OC3 or DS3 LIU1s</v>
          </cell>
          <cell r="E20">
            <v>41250</v>
          </cell>
          <cell r="F20" t="str">
            <v>C</v>
          </cell>
          <cell r="G20" t="str">
            <v>1 year</v>
          </cell>
          <cell r="H20">
            <v>2887.5</v>
          </cell>
          <cell r="I20">
            <v>2887.5</v>
          </cell>
          <cell r="J20">
            <v>3300</v>
          </cell>
          <cell r="K20">
            <v>4950</v>
          </cell>
          <cell r="L20">
            <v>7012.5</v>
          </cell>
          <cell r="M20">
            <v>2062.5</v>
          </cell>
        </row>
        <row r="21">
          <cell r="A21">
            <v>30201</v>
          </cell>
          <cell r="B21">
            <v>262016</v>
          </cell>
          <cell r="C21" t="str">
            <v>CP</v>
          </cell>
          <cell r="D21" t="str">
            <v>Control Processor Module</v>
          </cell>
          <cell r="E21">
            <v>44250</v>
          </cell>
          <cell r="F21" t="str">
            <v>C</v>
          </cell>
          <cell r="G21" t="str">
            <v>1 year</v>
          </cell>
          <cell r="H21">
            <v>3097.5</v>
          </cell>
          <cell r="I21">
            <v>3097.5</v>
          </cell>
          <cell r="J21">
            <v>3540</v>
          </cell>
          <cell r="K21">
            <v>5310</v>
          </cell>
          <cell r="L21">
            <v>7522.5</v>
          </cell>
          <cell r="M21">
            <v>2212.5</v>
          </cell>
        </row>
        <row r="22">
          <cell r="A22">
            <v>30300</v>
          </cell>
          <cell r="B22">
            <v>262017</v>
          </cell>
          <cell r="C22" t="str">
            <v>ASU-155</v>
          </cell>
          <cell r="D22" t="str">
            <v>ATM Service Unit - 155M for OC3 or DS3 LIU1s</v>
          </cell>
          <cell r="E22">
            <v>35700</v>
          </cell>
          <cell r="F22" t="str">
            <v>C</v>
          </cell>
          <cell r="G22" t="str">
            <v>1 year</v>
          </cell>
          <cell r="H22">
            <v>2499</v>
          </cell>
          <cell r="I22">
            <v>2499</v>
          </cell>
          <cell r="J22">
            <v>2856</v>
          </cell>
          <cell r="K22">
            <v>4284</v>
          </cell>
          <cell r="L22">
            <v>6069</v>
          </cell>
          <cell r="M22">
            <v>1785</v>
          </cell>
        </row>
        <row r="23">
          <cell r="A23">
            <v>30400</v>
          </cell>
          <cell r="B23">
            <v>262018</v>
          </cell>
          <cell r="C23" t="str">
            <v>SIU</v>
          </cell>
          <cell r="D23" t="str">
            <v xml:space="preserve">System Interface Unit </v>
          </cell>
          <cell r="E23">
            <v>2250</v>
          </cell>
          <cell r="F23" t="str">
            <v>C</v>
          </cell>
          <cell r="G23" t="str">
            <v>1 year</v>
          </cell>
          <cell r="H23">
            <v>157.5</v>
          </cell>
          <cell r="I23">
            <v>157.5</v>
          </cell>
          <cell r="J23">
            <v>180</v>
          </cell>
          <cell r="K23">
            <v>270</v>
          </cell>
          <cell r="L23">
            <v>382.5</v>
          </cell>
          <cell r="M23">
            <v>112.5</v>
          </cell>
        </row>
        <row r="24">
          <cell r="A24">
            <v>30500</v>
          </cell>
          <cell r="B24">
            <v>262019</v>
          </cell>
          <cell r="C24" t="str">
            <v>TIU</v>
          </cell>
          <cell r="D24" t="str">
            <v>Timing Interface Unit</v>
          </cell>
          <cell r="E24">
            <v>8250</v>
          </cell>
          <cell r="F24" t="str">
            <v>C</v>
          </cell>
          <cell r="G24" t="str">
            <v>1 year</v>
          </cell>
          <cell r="H24">
            <v>577.5</v>
          </cell>
          <cell r="I24">
            <v>577.5</v>
          </cell>
          <cell r="J24">
            <v>660</v>
          </cell>
          <cell r="K24">
            <v>990</v>
          </cell>
          <cell r="L24">
            <v>1402.5</v>
          </cell>
          <cell r="M24">
            <v>412.5</v>
          </cell>
        </row>
        <row r="25">
          <cell r="A25">
            <v>31000</v>
          </cell>
          <cell r="B25">
            <v>435185</v>
          </cell>
          <cell r="C25" t="str">
            <v>Fan Tray</v>
          </cell>
          <cell r="D25" t="str">
            <v>Fan Tray Assemblies</v>
          </cell>
          <cell r="E25">
            <v>7150</v>
          </cell>
          <cell r="F25" t="str">
            <v>C</v>
          </cell>
          <cell r="G25" t="str">
            <v>1 year</v>
          </cell>
          <cell r="H25" t="str">
            <v>Purchase at list price</v>
          </cell>
          <cell r="I25" t="str">
            <v>Purchase at list price</v>
          </cell>
          <cell r="J25" t="str">
            <v>Purchase at list price</v>
          </cell>
          <cell r="K25" t="str">
            <v>Purchase at list price</v>
          </cell>
          <cell r="L25" t="str">
            <v>Purchase at list price</v>
          </cell>
          <cell r="M25" t="str">
            <v>Purchase at list price</v>
          </cell>
        </row>
        <row r="26">
          <cell r="A26">
            <v>31200</v>
          </cell>
          <cell r="B26" t="str">
            <v>TSP</v>
          </cell>
          <cell r="C26" t="str">
            <v>TSP</v>
          </cell>
          <cell r="D26" t="str">
            <v>Time Slot Processor **available Rel 2.x, includes the following software:
- G.711 Codec
- Echo Cancellation (G.168)
- Tone Generation / Detection</v>
          </cell>
          <cell r="E26">
            <v>50000</v>
          </cell>
          <cell r="F26" t="str">
            <v>C</v>
          </cell>
          <cell r="G26" t="str">
            <v>1 year</v>
          </cell>
          <cell r="H26">
            <v>1500</v>
          </cell>
          <cell r="I26">
            <v>3000</v>
          </cell>
          <cell r="J26">
            <v>4000</v>
          </cell>
          <cell r="K26">
            <v>6000</v>
          </cell>
          <cell r="L26">
            <v>8500</v>
          </cell>
          <cell r="M26">
            <v>2500</v>
          </cell>
        </row>
        <row r="27">
          <cell r="A27">
            <v>31400</v>
          </cell>
          <cell r="B27" t="str">
            <v>ASU-622</v>
          </cell>
          <cell r="C27" t="str">
            <v>ASU-622</v>
          </cell>
          <cell r="D27" t="str">
            <v>ATM Service Unit - 622M for QuadOC3/OC12 LIU2s   **available Rel 1.1**</v>
          </cell>
          <cell r="E27">
            <v>49000</v>
          </cell>
          <cell r="F27" t="str">
            <v>C</v>
          </cell>
          <cell r="G27" t="str">
            <v>1 year</v>
          </cell>
          <cell r="H27">
            <v>3920</v>
          </cell>
          <cell r="I27">
            <v>3430</v>
          </cell>
          <cell r="J27">
            <v>3920</v>
          </cell>
          <cell r="K27">
            <v>5880</v>
          </cell>
          <cell r="L27">
            <v>8330</v>
          </cell>
          <cell r="M27">
            <v>2450</v>
          </cell>
        </row>
        <row r="28">
          <cell r="A28">
            <v>31700</v>
          </cell>
          <cell r="B28">
            <v>262021</v>
          </cell>
          <cell r="C28" t="str">
            <v>HDU</v>
          </cell>
          <cell r="D28" t="str">
            <v>Hard Drive Unit</v>
          </cell>
          <cell r="E28">
            <v>4100</v>
          </cell>
          <cell r="F28" t="str">
            <v>C</v>
          </cell>
          <cell r="G28" t="str">
            <v>1 year</v>
          </cell>
          <cell r="H28">
            <v>287</v>
          </cell>
          <cell r="I28">
            <v>287</v>
          </cell>
          <cell r="J28">
            <v>328</v>
          </cell>
          <cell r="K28">
            <v>492</v>
          </cell>
          <cell r="L28">
            <v>697</v>
          </cell>
          <cell r="M28">
            <v>205</v>
          </cell>
        </row>
        <row r="29">
          <cell r="A29">
            <v>32802</v>
          </cell>
          <cell r="B29">
            <v>262030</v>
          </cell>
          <cell r="C29" t="str">
            <v>OC3-LIM1-SMIR</v>
          </cell>
          <cell r="D29" t="str">
            <v>OC3 Line Interface Module, Single Mode/Intermediate Range, use two per OC3 LIU1</v>
          </cell>
          <cell r="E29">
            <v>3750</v>
          </cell>
          <cell r="F29" t="str">
            <v>C</v>
          </cell>
          <cell r="G29" t="str">
            <v>1 year</v>
          </cell>
          <cell r="H29">
            <v>187.5</v>
          </cell>
          <cell r="I29">
            <v>187.5</v>
          </cell>
          <cell r="J29">
            <v>225</v>
          </cell>
          <cell r="K29">
            <v>375</v>
          </cell>
          <cell r="L29">
            <v>562.5</v>
          </cell>
          <cell r="M29">
            <v>112.5</v>
          </cell>
        </row>
        <row r="30">
          <cell r="A30">
            <v>33100</v>
          </cell>
          <cell r="B30" t="str">
            <v>DS3-MID-316</v>
          </cell>
          <cell r="C30" t="str">
            <v>DS3-MID-316</v>
          </cell>
          <cell r="D30" t="str">
            <v>1:N Midplane (for use with 34400 and 33300 only)</v>
          </cell>
          <cell r="E30">
            <v>3800</v>
          </cell>
          <cell r="F30" t="str">
            <v>C</v>
          </cell>
          <cell r="G30" t="str">
            <v>1 year</v>
          </cell>
          <cell r="H30">
            <v>228</v>
          </cell>
          <cell r="I30">
            <v>190</v>
          </cell>
          <cell r="J30">
            <v>228</v>
          </cell>
          <cell r="K30">
            <v>380</v>
          </cell>
          <cell r="L30">
            <v>570</v>
          </cell>
          <cell r="M30">
            <v>114</v>
          </cell>
        </row>
        <row r="31">
          <cell r="A31">
            <v>33300</v>
          </cell>
          <cell r="B31" t="str">
            <v>DS3-LIU1-316MUX</v>
          </cell>
          <cell r="C31" t="str">
            <v>DS3-LIU1-316MUX</v>
          </cell>
          <cell r="D31" t="str">
            <v>1:6 Redundant DS3 Line Interface Unit Mux Card for 1:N DS3 LIU's (34400's) and Midplane (33100)</v>
          </cell>
          <cell r="E31">
            <v>3500</v>
          </cell>
          <cell r="F31" t="str">
            <v>C</v>
          </cell>
          <cell r="G31" t="str">
            <v>1 year</v>
          </cell>
          <cell r="H31">
            <v>210</v>
          </cell>
          <cell r="I31">
            <v>175</v>
          </cell>
          <cell r="J31">
            <v>210</v>
          </cell>
          <cell r="K31">
            <v>350</v>
          </cell>
          <cell r="L31">
            <v>525</v>
          </cell>
          <cell r="M31">
            <v>105</v>
          </cell>
        </row>
        <row r="32">
          <cell r="A32">
            <v>33500</v>
          </cell>
          <cell r="B32" t="str">
            <v>OC3/12-LIU2-4</v>
          </cell>
          <cell r="C32" t="str">
            <v>OC3/12-LIU2-4</v>
          </cell>
          <cell r="D32" t="str">
            <v>Dual OC3/OC12 Line Interface Unit, APS, use with LIM2 **available Rel 1.1**</v>
          </cell>
          <cell r="E32">
            <v>4100</v>
          </cell>
          <cell r="F32" t="str">
            <v>C</v>
          </cell>
          <cell r="G32" t="str">
            <v>1 year</v>
          </cell>
          <cell r="H32">
            <v>246</v>
          </cell>
          <cell r="I32">
            <v>205</v>
          </cell>
          <cell r="J32">
            <v>246</v>
          </cell>
          <cell r="K32">
            <v>410</v>
          </cell>
          <cell r="L32">
            <v>615</v>
          </cell>
          <cell r="M32">
            <v>123</v>
          </cell>
        </row>
        <row r="33">
          <cell r="A33">
            <v>33600</v>
          </cell>
          <cell r="B33" t="str">
            <v>OC3/12-LIU2-8R</v>
          </cell>
          <cell r="C33" t="str">
            <v>OC3/12-LIU2-8R</v>
          </cell>
          <cell r="D33" t="str">
            <v>Quad OC3/OC12 Line Interface Unit, Redundant, APS, use with LIM2  ** available Rel 1.1**</v>
          </cell>
          <cell r="E33">
            <v>4850</v>
          </cell>
          <cell r="F33" t="str">
            <v>C</v>
          </cell>
          <cell r="G33" t="str">
            <v>1 year</v>
          </cell>
          <cell r="H33">
            <v>291</v>
          </cell>
          <cell r="I33">
            <v>242.5</v>
          </cell>
          <cell r="J33">
            <v>291</v>
          </cell>
          <cell r="K33">
            <v>485</v>
          </cell>
          <cell r="L33">
            <v>727.5</v>
          </cell>
          <cell r="M33">
            <v>145.5</v>
          </cell>
        </row>
        <row r="34">
          <cell r="A34">
            <v>33700</v>
          </cell>
          <cell r="B34" t="str">
            <v>OC12-LIM2-SMIR</v>
          </cell>
          <cell r="C34" t="str">
            <v>OC12-LIM2-SMIR</v>
          </cell>
          <cell r="D34" t="str">
            <v>OC12 Line Interface Module, Single Mode/Intermediate Range, use with LIU2  **available Rel 1.1**</v>
          </cell>
          <cell r="E34">
            <v>3750</v>
          </cell>
          <cell r="F34" t="str">
            <v>C</v>
          </cell>
          <cell r="G34" t="str">
            <v>1 year</v>
          </cell>
          <cell r="H34">
            <v>225</v>
          </cell>
          <cell r="I34">
            <v>187.5</v>
          </cell>
          <cell r="J34">
            <v>225</v>
          </cell>
          <cell r="K34">
            <v>375</v>
          </cell>
          <cell r="L34">
            <v>562.5</v>
          </cell>
          <cell r="M34">
            <v>112.5</v>
          </cell>
        </row>
        <row r="35">
          <cell r="A35">
            <v>33900</v>
          </cell>
          <cell r="B35" t="str">
            <v>OC3-LIM2-SMIR</v>
          </cell>
          <cell r="C35" t="str">
            <v>OC3-LIM2-SMIR</v>
          </cell>
          <cell r="D35" t="str">
            <v>OC3 Line Interface Module, Single Mode/Intermediate Range, use with LIU2 **available Rel 1.1**</v>
          </cell>
          <cell r="E35">
            <v>3750</v>
          </cell>
          <cell r="F35" t="str">
            <v>C</v>
          </cell>
          <cell r="G35" t="str">
            <v>1 year</v>
          </cell>
          <cell r="H35">
            <v>225</v>
          </cell>
          <cell r="I35">
            <v>187.5</v>
          </cell>
          <cell r="J35">
            <v>225</v>
          </cell>
          <cell r="K35">
            <v>375</v>
          </cell>
          <cell r="L35">
            <v>562.5</v>
          </cell>
          <cell r="M35">
            <v>112.5</v>
          </cell>
        </row>
        <row r="36">
          <cell r="A36">
            <v>34000</v>
          </cell>
          <cell r="B36">
            <v>262023</v>
          </cell>
          <cell r="C36" t="str">
            <v>DS3-LIU1-3</v>
          </cell>
          <cell r="D36" t="str">
            <v>DS3 Line Interface Unit, 3 port BNC (formerly 30603)</v>
          </cell>
          <cell r="E36">
            <v>7299.5</v>
          </cell>
          <cell r="F36" t="str">
            <v>C</v>
          </cell>
          <cell r="G36" t="str">
            <v>1 year</v>
          </cell>
          <cell r="H36">
            <v>364.97500000000002</v>
          </cell>
          <cell r="I36">
            <v>364.97500000000002</v>
          </cell>
          <cell r="J36">
            <v>437.97</v>
          </cell>
          <cell r="K36">
            <v>729.95</v>
          </cell>
          <cell r="L36">
            <v>1094.925</v>
          </cell>
          <cell r="M36">
            <v>218.98500000000001</v>
          </cell>
        </row>
        <row r="37">
          <cell r="A37">
            <v>34100</v>
          </cell>
          <cell r="B37">
            <v>262027</v>
          </cell>
          <cell r="C37" t="str">
            <v>DS3-LIU1-3R</v>
          </cell>
          <cell r="D37" t="str">
            <v>1:1 Redundant DS3 Line Interface Unit, 3 port BNC (formerly 32103)</v>
          </cell>
          <cell r="E37">
            <v>8799.5</v>
          </cell>
          <cell r="F37" t="str">
            <v>C</v>
          </cell>
          <cell r="G37" t="str">
            <v>1 year</v>
          </cell>
          <cell r="H37">
            <v>439.97500000000002</v>
          </cell>
          <cell r="I37">
            <v>439.97500000000002</v>
          </cell>
          <cell r="J37">
            <v>527.97</v>
          </cell>
          <cell r="K37">
            <v>879.95</v>
          </cell>
          <cell r="L37">
            <v>1319.925</v>
          </cell>
          <cell r="M37">
            <v>263.98500000000001</v>
          </cell>
        </row>
        <row r="38">
          <cell r="A38">
            <v>34200</v>
          </cell>
          <cell r="B38">
            <v>262026</v>
          </cell>
          <cell r="C38" t="str">
            <v>OC3-LIU1-1</v>
          </cell>
          <cell r="D38" t="str">
            <v>OC3 Line Interface Unit, 1+1 APS (formerly 30702) ** APS available Rel 1.1**</v>
          </cell>
          <cell r="E38">
            <v>4100</v>
          </cell>
          <cell r="F38" t="str">
            <v>C</v>
          </cell>
          <cell r="G38" t="str">
            <v>1 year</v>
          </cell>
          <cell r="H38">
            <v>205</v>
          </cell>
          <cell r="I38">
            <v>205</v>
          </cell>
          <cell r="J38">
            <v>246</v>
          </cell>
          <cell r="K38">
            <v>410</v>
          </cell>
          <cell r="L38">
            <v>615</v>
          </cell>
          <cell r="M38">
            <v>123</v>
          </cell>
        </row>
        <row r="39">
          <cell r="A39">
            <v>34300</v>
          </cell>
          <cell r="B39">
            <v>262028</v>
          </cell>
          <cell r="C39" t="str">
            <v>OC3-LIU1-1R</v>
          </cell>
          <cell r="D39" t="str">
            <v>1:1 Redundant OC3 Line Interface Unit, 1+1 APS (formerly 32202) ** APS available Rel 1.1**</v>
          </cell>
          <cell r="E39">
            <v>4850</v>
          </cell>
          <cell r="F39" t="str">
            <v>C</v>
          </cell>
          <cell r="G39" t="str">
            <v>1 year</v>
          </cell>
          <cell r="H39">
            <v>242.5</v>
          </cell>
          <cell r="I39">
            <v>242.5</v>
          </cell>
          <cell r="J39">
            <v>291</v>
          </cell>
          <cell r="K39">
            <v>485</v>
          </cell>
          <cell r="L39">
            <v>727.5</v>
          </cell>
          <cell r="M39">
            <v>145.5</v>
          </cell>
        </row>
        <row r="40">
          <cell r="A40">
            <v>34400</v>
          </cell>
          <cell r="B40" t="str">
            <v>DS3-LIU1-31N</v>
          </cell>
          <cell r="C40" t="str">
            <v>DS3-LIU1-31N</v>
          </cell>
          <cell r="D40" t="str">
            <v>1:N Redundant DS3 Line Interface Unit, 3 port BNC ** available Rel 1.1**</v>
          </cell>
          <cell r="E40">
            <v>7300</v>
          </cell>
          <cell r="F40" t="str">
            <v>C</v>
          </cell>
          <cell r="G40" t="str">
            <v>1 year</v>
          </cell>
          <cell r="H40">
            <v>438</v>
          </cell>
          <cell r="I40">
            <v>365</v>
          </cell>
          <cell r="J40">
            <v>438</v>
          </cell>
          <cell r="K40">
            <v>730</v>
          </cell>
          <cell r="L40">
            <v>1095</v>
          </cell>
          <cell r="M40">
            <v>219</v>
          </cell>
        </row>
        <row r="41">
          <cell r="A41">
            <v>40001</v>
          </cell>
          <cell r="B41" t="str">
            <v>ICSG-DUP-T1</v>
          </cell>
          <cell r="C41" t="str">
            <v>ICSG-DUP-T1</v>
          </cell>
          <cell r="D41" t="str">
            <v>DUPLEX Signaling Gateway Base Software (Multi-Switch, T1 Link Drivers) ~ redundant license, runs on two SUN Netra platforms</v>
          </cell>
          <cell r="E41">
            <v>100000</v>
          </cell>
          <cell r="F41" t="str">
            <v>A</v>
          </cell>
          <cell r="G41" t="str">
            <v>90 days</v>
          </cell>
          <cell r="H41" t="str">
            <v>?</v>
          </cell>
          <cell r="I41" t="str">
            <v>?</v>
          </cell>
          <cell r="J41" t="str">
            <v>?</v>
          </cell>
          <cell r="K41" t="str">
            <v>?</v>
          </cell>
          <cell r="L41" t="str">
            <v>?</v>
          </cell>
          <cell r="M41" t="str">
            <v>?</v>
          </cell>
        </row>
        <row r="42">
          <cell r="A42">
            <v>40002</v>
          </cell>
          <cell r="B42" t="str">
            <v>ICView BMP Current Release with Documentation</v>
          </cell>
          <cell r="C42">
            <v>15000</v>
          </cell>
          <cell r="D42" t="str">
            <v>ICView BMP Current Release with Documentation</v>
          </cell>
          <cell r="E42">
            <v>15000</v>
          </cell>
          <cell r="F42" t="str">
            <v>A</v>
          </cell>
          <cell r="G42" t="str">
            <v>90 days</v>
          </cell>
          <cell r="H42">
            <v>450</v>
          </cell>
          <cell r="I42">
            <v>600</v>
          </cell>
          <cell r="J42">
            <v>600</v>
          </cell>
          <cell r="K42">
            <v>600</v>
          </cell>
          <cell r="L42">
            <v>600</v>
          </cell>
          <cell r="M42">
            <v>600</v>
          </cell>
        </row>
        <row r="43">
          <cell r="A43">
            <v>40004</v>
          </cell>
          <cell r="B43" t="str">
            <v>ICView EMS Base Software plus full documentation, Current Release per ICView Management System</v>
          </cell>
          <cell r="C43">
            <v>23000</v>
          </cell>
          <cell r="D43" t="str">
            <v>ICView EMS Base Software plus full documentation, Current Release per ICView Management System</v>
          </cell>
          <cell r="E43">
            <v>23000</v>
          </cell>
          <cell r="F43" t="str">
            <v>C</v>
          </cell>
          <cell r="G43" t="str">
            <v>90 days</v>
          </cell>
          <cell r="H43">
            <v>690</v>
          </cell>
          <cell r="I43">
            <v>920</v>
          </cell>
          <cell r="J43">
            <v>920</v>
          </cell>
          <cell r="K43">
            <v>920</v>
          </cell>
          <cell r="L43">
            <v>920</v>
          </cell>
          <cell r="M43">
            <v>920</v>
          </cell>
        </row>
        <row r="44">
          <cell r="A44">
            <v>40006</v>
          </cell>
          <cell r="B44" t="str">
            <v>TSP-G726</v>
          </cell>
          <cell r="C44" t="str">
            <v>TSP-G726</v>
          </cell>
          <cell r="D44" t="str">
            <v>G.726 Codec (per TSP)</v>
          </cell>
          <cell r="E44">
            <v>10000</v>
          </cell>
          <cell r="F44" t="str">
            <v>A</v>
          </cell>
          <cell r="G44" t="str">
            <v>1 year</v>
          </cell>
          <cell r="H44">
            <v>300</v>
          </cell>
          <cell r="I44">
            <v>600</v>
          </cell>
          <cell r="J44">
            <v>800</v>
          </cell>
          <cell r="K44">
            <v>1200</v>
          </cell>
          <cell r="L44">
            <v>1700</v>
          </cell>
          <cell r="M44">
            <v>500</v>
          </cell>
        </row>
        <row r="45">
          <cell r="A45">
            <v>40008</v>
          </cell>
          <cell r="B45" t="str">
            <v>ICSG-DUP-V35</v>
          </cell>
          <cell r="C45" t="str">
            <v>ICSG-DUP-V35</v>
          </cell>
          <cell r="D45" t="str">
            <v>DUPLEX Signaling Gateway Base Software (Multi-Switch, V.35 Link Drivers) ~ redundant license, runs on two SUN Netra platforms</v>
          </cell>
          <cell r="E45">
            <v>100000</v>
          </cell>
          <cell r="F45" t="str">
            <v>A</v>
          </cell>
          <cell r="G45" t="str">
            <v>90 days</v>
          </cell>
          <cell r="H45" t="str">
            <v>?</v>
          </cell>
          <cell r="I45" t="str">
            <v>?</v>
          </cell>
          <cell r="J45" t="str">
            <v>?</v>
          </cell>
          <cell r="K45" t="str">
            <v>?</v>
          </cell>
          <cell r="L45" t="str">
            <v>?</v>
          </cell>
          <cell r="M45" t="str">
            <v>?</v>
          </cell>
        </row>
        <row r="46">
          <cell r="A46">
            <v>40009</v>
          </cell>
          <cell r="B46" t="str">
            <v>ICSG-DUP-S-T1</v>
          </cell>
          <cell r="C46" t="str">
            <v>ICSG-DUP-S-T1</v>
          </cell>
          <cell r="D46" t="str">
            <v xml:space="preserve">DUPLEX Signaling Gateway Base Software (Single or Dual Switch, T1 Link Drivers) ~ redundant license, runs on two SUN Netra platforms. </v>
          </cell>
          <cell r="E46">
            <v>40000</v>
          </cell>
          <cell r="F46" t="str">
            <v>A</v>
          </cell>
          <cell r="G46" t="str">
            <v>90 days</v>
          </cell>
          <cell r="H46" t="str">
            <v>?</v>
          </cell>
          <cell r="I46" t="str">
            <v>?</v>
          </cell>
          <cell r="J46" t="str">
            <v>?</v>
          </cell>
          <cell r="K46" t="str">
            <v>?</v>
          </cell>
          <cell r="L46" t="str">
            <v>?</v>
          </cell>
          <cell r="M46" t="str">
            <v>?</v>
          </cell>
        </row>
        <row r="47">
          <cell r="A47">
            <v>40010</v>
          </cell>
          <cell r="B47" t="str">
            <v>ICSG-DUP-S-V35</v>
          </cell>
          <cell r="C47" t="str">
            <v>ICSG-DUP-S-V35</v>
          </cell>
          <cell r="D47" t="str">
            <v>DUPLEX Signaling Gateway Base Software (Single or Dual Switch, V.35 Link Drivers) ~ redundant license, runs on two SUN Netra platforms</v>
          </cell>
          <cell r="E47">
            <v>40000</v>
          </cell>
          <cell r="F47" t="str">
            <v>A</v>
          </cell>
          <cell r="G47" t="str">
            <v>90 days</v>
          </cell>
          <cell r="H47" t="str">
            <v>?</v>
          </cell>
          <cell r="I47" t="str">
            <v>?</v>
          </cell>
          <cell r="J47" t="str">
            <v>?</v>
          </cell>
          <cell r="K47" t="str">
            <v>?</v>
          </cell>
          <cell r="L47" t="str">
            <v>?</v>
          </cell>
          <cell r="M47" t="str">
            <v>?</v>
          </cell>
        </row>
        <row r="48">
          <cell r="A48">
            <v>40011</v>
          </cell>
          <cell r="B48" t="str">
            <v>ICSG-DUP-S-UPG</v>
          </cell>
          <cell r="C48" t="str">
            <v>ICSG-DUP-S-UPG</v>
          </cell>
          <cell r="D48" t="str">
            <v>DUPLEX Signaling Gateway Multi-Switch Upgrade for 40009 or 40010</v>
          </cell>
          <cell r="E48">
            <v>60000</v>
          </cell>
          <cell r="F48" t="str">
            <v>A</v>
          </cell>
          <cell r="G48" t="str">
            <v>90 days</v>
          </cell>
          <cell r="H48" t="str">
            <v>?</v>
          </cell>
          <cell r="I48" t="str">
            <v>?</v>
          </cell>
          <cell r="J48" t="str">
            <v>?</v>
          </cell>
          <cell r="K48" t="str">
            <v>?</v>
          </cell>
          <cell r="L48" t="str">
            <v>?</v>
          </cell>
          <cell r="M48" t="str">
            <v>?</v>
          </cell>
        </row>
        <row r="49">
          <cell r="A49">
            <v>42000</v>
          </cell>
          <cell r="B49" t="str">
            <v>ICS2000 Base System Software, Current Release per chassis</v>
          </cell>
          <cell r="C49">
            <v>2500</v>
          </cell>
          <cell r="D49" t="str">
            <v>ICS2000 Base System Software, Current Release per chassis</v>
          </cell>
          <cell r="E49">
            <v>2500</v>
          </cell>
          <cell r="F49" t="str">
            <v>C</v>
          </cell>
          <cell r="G49" t="str">
            <v>90 days</v>
          </cell>
          <cell r="H49">
            <v>2500</v>
          </cell>
          <cell r="I49" t="str">
            <v xml:space="preserve">Included </v>
          </cell>
          <cell r="J49" t="str">
            <v xml:space="preserve">Included </v>
          </cell>
          <cell r="K49" t="str">
            <v xml:space="preserve">Included </v>
          </cell>
          <cell r="L49" t="str">
            <v xml:space="preserve">Included </v>
          </cell>
          <cell r="M49" t="str">
            <v xml:space="preserve">Included </v>
          </cell>
        </row>
        <row r="50">
          <cell r="A50">
            <v>44001</v>
          </cell>
          <cell r="B50" t="str">
            <v>ICS2000 Base System Software, Current Release - Enterprise License</v>
          </cell>
          <cell r="C50">
            <v>1000000</v>
          </cell>
          <cell r="D50" t="str">
            <v>ICS2000 Base System Software, Current Release - Enterprise License</v>
          </cell>
          <cell r="E50">
            <v>1000000</v>
          </cell>
          <cell r="F50" t="str">
            <v>A</v>
          </cell>
          <cell r="G50" t="str">
            <v>90 days</v>
          </cell>
          <cell r="H50">
            <v>30000</v>
          </cell>
          <cell r="I50" t="str">
            <v xml:space="preserve">Included </v>
          </cell>
          <cell r="J50" t="str">
            <v xml:space="preserve">Included </v>
          </cell>
          <cell r="K50" t="str">
            <v xml:space="preserve">Included </v>
          </cell>
          <cell r="L50" t="str">
            <v xml:space="preserve">Included </v>
          </cell>
          <cell r="M50" t="str">
            <v xml:space="preserve">Included </v>
          </cell>
        </row>
        <row r="51">
          <cell r="A51">
            <v>50003</v>
          </cell>
          <cell r="B51" t="str">
            <v>SUN Enterprise 450, floor-standing SMG platform option (order link cards separately)</v>
          </cell>
          <cell r="C51">
            <v>24150</v>
          </cell>
          <cell r="D51" t="str">
            <v>SUN Enterprise 450, floor-standing SMG platform option (order link cards separately)</v>
          </cell>
          <cell r="E51">
            <v>24150</v>
          </cell>
          <cell r="F51" t="str">
            <v>A</v>
          </cell>
          <cell r="G51" t="str">
            <v>1 year</v>
          </cell>
          <cell r="H51" t="str">
            <v>?</v>
          </cell>
          <cell r="I51" t="str">
            <v>?</v>
          </cell>
          <cell r="J51" t="str">
            <v>?</v>
          </cell>
          <cell r="K51" t="str">
            <v>?</v>
          </cell>
          <cell r="L51" t="str">
            <v>?</v>
          </cell>
          <cell r="M51" t="str">
            <v>?</v>
          </cell>
        </row>
        <row r="52">
          <cell r="A52">
            <v>50006</v>
          </cell>
          <cell r="B52" t="str">
            <v>Netra ICSG for T1 (includes Ethernet Card &amp;1 8-link, single-port T1 Card)</v>
          </cell>
          <cell r="C52">
            <v>33400</v>
          </cell>
          <cell r="D52" t="str">
            <v>Netra ICSG for T1 (includes Ethernet Card &amp;1 8-link, single-port T1 Card)</v>
          </cell>
          <cell r="E52">
            <v>33400</v>
          </cell>
          <cell r="F52" t="str">
            <v>A</v>
          </cell>
          <cell r="G52" t="str">
            <v>1 year</v>
          </cell>
          <cell r="H52" t="str">
            <v>?</v>
          </cell>
          <cell r="I52" t="str">
            <v>?</v>
          </cell>
          <cell r="J52" t="str">
            <v>?</v>
          </cell>
          <cell r="K52" t="str">
            <v>?</v>
          </cell>
          <cell r="L52" t="str">
            <v>?</v>
          </cell>
          <cell r="M52" t="str">
            <v>?</v>
          </cell>
        </row>
        <row r="53">
          <cell r="A53">
            <v>50007</v>
          </cell>
          <cell r="B53" t="str">
            <v>Netra ICSG for V.35 (includes Ethernet Card,1 2xV.35 Link Card)</v>
          </cell>
          <cell r="C53">
            <v>25450</v>
          </cell>
          <cell r="D53" t="str">
            <v>Netra ICSG for V.35 (includes Ethernet Card,1 2xV.35 Link Card)</v>
          </cell>
          <cell r="E53">
            <v>25450</v>
          </cell>
          <cell r="F53" t="str">
            <v>A</v>
          </cell>
          <cell r="G53" t="str">
            <v>1 year</v>
          </cell>
          <cell r="H53" t="str">
            <v>?</v>
          </cell>
          <cell r="I53" t="str">
            <v>?</v>
          </cell>
          <cell r="J53" t="str">
            <v>?</v>
          </cell>
          <cell r="K53" t="str">
            <v>?</v>
          </cell>
          <cell r="L53" t="str">
            <v>?</v>
          </cell>
          <cell r="M53" t="str">
            <v>?</v>
          </cell>
        </row>
        <row r="54">
          <cell r="A54">
            <v>51002</v>
          </cell>
          <cell r="B54" t="str">
            <v>8-link, single-port T1 PCI Card</v>
          </cell>
          <cell r="C54">
            <v>17250</v>
          </cell>
          <cell r="D54" t="str">
            <v>8-link, single-port T1 PCI Card</v>
          </cell>
          <cell r="E54">
            <v>17250</v>
          </cell>
          <cell r="F54" t="str">
            <v>A</v>
          </cell>
          <cell r="G54" t="str">
            <v>1 year</v>
          </cell>
          <cell r="H54" t="str">
            <v>?</v>
          </cell>
          <cell r="I54" t="str">
            <v>?</v>
          </cell>
          <cell r="J54" t="str">
            <v>?</v>
          </cell>
          <cell r="K54" t="str">
            <v>?</v>
          </cell>
          <cell r="L54" t="str">
            <v>?</v>
          </cell>
          <cell r="M54" t="str">
            <v>?</v>
          </cell>
        </row>
        <row r="55">
          <cell r="A55">
            <v>51003</v>
          </cell>
          <cell r="B55" t="str">
            <v>10/100 BaseT PCI Card</v>
          </cell>
          <cell r="C55">
            <v>1150</v>
          </cell>
          <cell r="D55" t="str">
            <v>10/100 BaseT PCI Card</v>
          </cell>
          <cell r="E55">
            <v>1150</v>
          </cell>
          <cell r="F55" t="str">
            <v>A</v>
          </cell>
          <cell r="G55" t="str">
            <v>1 year</v>
          </cell>
          <cell r="H55" t="str">
            <v>?</v>
          </cell>
          <cell r="I55" t="str">
            <v>?</v>
          </cell>
          <cell r="J55" t="str">
            <v>?</v>
          </cell>
          <cell r="K55" t="str">
            <v>?</v>
          </cell>
          <cell r="L55" t="str">
            <v>?</v>
          </cell>
          <cell r="M55" t="str">
            <v>?</v>
          </cell>
        </row>
        <row r="56">
          <cell r="A56">
            <v>51005</v>
          </cell>
          <cell r="B56" t="str">
            <v>2xV.35 Link PCI Card</v>
          </cell>
          <cell r="C56">
            <v>9300</v>
          </cell>
          <cell r="D56" t="str">
            <v>2xV.35 Link PCI Card</v>
          </cell>
          <cell r="E56">
            <v>9300</v>
          </cell>
          <cell r="F56" t="str">
            <v>A</v>
          </cell>
          <cell r="G56" t="str">
            <v>1 year</v>
          </cell>
          <cell r="H56" t="str">
            <v>?</v>
          </cell>
          <cell r="I56" t="str">
            <v>?</v>
          </cell>
          <cell r="J56" t="str">
            <v>?</v>
          </cell>
          <cell r="K56" t="str">
            <v>?</v>
          </cell>
          <cell r="L56" t="str">
            <v>?</v>
          </cell>
          <cell r="M56" t="str">
            <v>?</v>
          </cell>
        </row>
        <row r="57">
          <cell r="A57">
            <v>60100</v>
          </cell>
          <cell r="B57" t="str">
            <v>Standard Installation Services</v>
          </cell>
          <cell r="C57" t="str">
            <v>6% Net + T&amp;E</v>
          </cell>
          <cell r="D57" t="str">
            <v>Standard Installation Services</v>
          </cell>
          <cell r="E57" t="str">
            <v>6% Net + T&amp;E</v>
          </cell>
          <cell r="F57" t="str">
            <v>A</v>
          </cell>
          <cell r="G57" t="str">
            <v>6% Net + T&amp;E</v>
          </cell>
          <cell r="H57" t="str">
            <v>A</v>
          </cell>
          <cell r="I57" t="str">
            <v>A</v>
          </cell>
          <cell r="J57" t="str">
            <v>6% Net + T&amp;E</v>
          </cell>
          <cell r="K57">
            <v>0</v>
          </cell>
          <cell r="L57" t="str">
            <v>A</v>
          </cell>
          <cell r="M57" t="str">
            <v>6% Net + T&amp;E</v>
          </cell>
        </row>
        <row r="58">
          <cell r="A58">
            <v>60200</v>
          </cell>
          <cell r="B58" t="str">
            <v>Premium Installation Services (full EF&amp;I services, including electrical, cabling, and rackwork as needed)</v>
          </cell>
          <cell r="C58" t="str">
            <v>Custom Quote</v>
          </cell>
          <cell r="D58" t="str">
            <v>Premium Installation Services (full EF&amp;I services, including electrical, cabling, and rackwork as needed)</v>
          </cell>
          <cell r="E58" t="str">
            <v>Custom Quote</v>
          </cell>
          <cell r="F58" t="str">
            <v>A</v>
          </cell>
          <cell r="G58" t="str">
            <v>Custom Quote</v>
          </cell>
          <cell r="H58" t="str">
            <v>A</v>
          </cell>
          <cell r="I58" t="str">
            <v>A</v>
          </cell>
          <cell r="J58" t="str">
            <v>Custom Quote</v>
          </cell>
          <cell r="K58">
            <v>0</v>
          </cell>
          <cell r="L58" t="str">
            <v>A</v>
          </cell>
          <cell r="M58" t="str">
            <v>Custom Quote</v>
          </cell>
        </row>
        <row r="59">
          <cell r="A59">
            <v>61100</v>
          </cell>
          <cell r="B59" t="str">
            <v>Extended Warranty</v>
          </cell>
          <cell r="C59" t="str">
            <v>3% net</v>
          </cell>
          <cell r="D59" t="str">
            <v>Extended Warranty</v>
          </cell>
          <cell r="E59" t="str">
            <v>3% net</v>
          </cell>
          <cell r="F59" t="str">
            <v>A</v>
          </cell>
          <cell r="G59" t="str">
            <v>3% net</v>
          </cell>
          <cell r="H59" t="str">
            <v>A</v>
          </cell>
          <cell r="I59" t="str">
            <v>A</v>
          </cell>
          <cell r="J59" t="str">
            <v>3% net</v>
          </cell>
          <cell r="K59">
            <v>0</v>
          </cell>
          <cell r="L59" t="str">
            <v>A</v>
          </cell>
          <cell r="M59" t="str">
            <v>3% net</v>
          </cell>
        </row>
        <row r="60">
          <cell r="A60">
            <v>61101</v>
          </cell>
          <cell r="B60" t="str">
            <v>Basic Support</v>
          </cell>
          <cell r="C60" t="str">
            <v>5% net</v>
          </cell>
          <cell r="D60" t="str">
            <v>Basic Support</v>
          </cell>
          <cell r="E60" t="str">
            <v>5% net</v>
          </cell>
          <cell r="F60" t="str">
            <v>A</v>
          </cell>
          <cell r="G60" t="str">
            <v>5% net</v>
          </cell>
          <cell r="H60" t="str">
            <v>A</v>
          </cell>
          <cell r="I60" t="str">
            <v>A</v>
          </cell>
          <cell r="J60" t="str">
            <v>5% net</v>
          </cell>
          <cell r="K60">
            <v>0</v>
          </cell>
          <cell r="L60" t="str">
            <v>A</v>
          </cell>
          <cell r="M60" t="str">
            <v>5% net</v>
          </cell>
        </row>
        <row r="61">
          <cell r="A61">
            <v>61102</v>
          </cell>
          <cell r="B61" t="str">
            <v>Premium Support</v>
          </cell>
          <cell r="C61" t="str">
            <v>12% net</v>
          </cell>
          <cell r="D61" t="str">
            <v>Premium Support</v>
          </cell>
          <cell r="E61" t="str">
            <v>12% net</v>
          </cell>
          <cell r="F61" t="str">
            <v>A</v>
          </cell>
          <cell r="G61" t="str">
            <v>12% net</v>
          </cell>
          <cell r="H61" t="str">
            <v>A</v>
          </cell>
          <cell r="I61" t="str">
            <v>A</v>
          </cell>
          <cell r="J61" t="str">
            <v>12% net</v>
          </cell>
          <cell r="K61">
            <v>0</v>
          </cell>
          <cell r="L61" t="str">
            <v>A</v>
          </cell>
          <cell r="M61" t="str">
            <v>12% net</v>
          </cell>
        </row>
        <row r="62">
          <cell r="A62">
            <v>62100</v>
          </cell>
          <cell r="B62" t="str">
            <v>Software Support</v>
          </cell>
          <cell r="C62" t="str">
            <v>3% net</v>
          </cell>
          <cell r="D62" t="str">
            <v>Software Support</v>
          </cell>
          <cell r="E62" t="str">
            <v>3% net</v>
          </cell>
          <cell r="F62" t="str">
            <v>A</v>
          </cell>
          <cell r="G62" t="str">
            <v>3% net</v>
          </cell>
          <cell r="H62" t="str">
            <v>A</v>
          </cell>
          <cell r="I62" t="str">
            <v>A</v>
          </cell>
          <cell r="J62" t="str">
            <v>3% net</v>
          </cell>
          <cell r="K62">
            <v>0</v>
          </cell>
          <cell r="L62" t="str">
            <v>A</v>
          </cell>
          <cell r="M62" t="str">
            <v>3% net</v>
          </cell>
        </row>
        <row r="63">
          <cell r="A63">
            <v>63100</v>
          </cell>
          <cell r="B63" t="str">
            <v>Installation, Operations &amp; Maintenance, Convergent facility</v>
          </cell>
          <cell r="C63" t="str">
            <v>$2750 per student</v>
          </cell>
          <cell r="D63" t="str">
            <v>Installation, Operations &amp; Maintenance, Convergent facility</v>
          </cell>
          <cell r="E63" t="str">
            <v>$2750 per student</v>
          </cell>
          <cell r="F63" t="str">
            <v>A</v>
          </cell>
          <cell r="G63" t="str">
            <v>$2750 per student</v>
          </cell>
          <cell r="H63" t="str">
            <v>A</v>
          </cell>
          <cell r="I63" t="str">
            <v>A</v>
          </cell>
          <cell r="J63" t="str">
            <v>$2750 per student</v>
          </cell>
          <cell r="K63">
            <v>0</v>
          </cell>
          <cell r="L63" t="str">
            <v>A</v>
          </cell>
          <cell r="M63" t="str">
            <v>$2750 per student</v>
          </cell>
        </row>
        <row r="64">
          <cell r="A64">
            <v>68100</v>
          </cell>
          <cell r="B64" t="str">
            <v>Weekday Standard Business Hours (4 hour minimum)</v>
          </cell>
          <cell r="C64" t="str">
            <v>$250/hr + T&amp;E</v>
          </cell>
          <cell r="D64" t="str">
            <v>Weekday Standard Business Hours (4 hour minimum)</v>
          </cell>
          <cell r="E64" t="str">
            <v>$250/hr + T&amp;E</v>
          </cell>
          <cell r="F64" t="str">
            <v>A</v>
          </cell>
          <cell r="G64" t="str">
            <v>$250/hr + T&amp;E</v>
          </cell>
          <cell r="H64" t="str">
            <v>A</v>
          </cell>
          <cell r="I64" t="str">
            <v>A</v>
          </cell>
          <cell r="J64" t="str">
            <v>$250/hr + T&amp;E</v>
          </cell>
          <cell r="K64">
            <v>0</v>
          </cell>
          <cell r="L64" t="str">
            <v>A</v>
          </cell>
          <cell r="M64" t="str">
            <v>$250/hr + T&amp;E</v>
          </cell>
        </row>
        <row r="65">
          <cell r="A65">
            <v>68200</v>
          </cell>
          <cell r="B65" t="str">
            <v>Weekday Non-Standard Business Hours (4 hour minimum)</v>
          </cell>
          <cell r="C65" t="str">
            <v>$375/hr + T&amp;E</v>
          </cell>
          <cell r="D65" t="str">
            <v>Weekday Non-Standard Business Hours (4 hour minimum)</v>
          </cell>
          <cell r="E65" t="str">
            <v>$375/hr + T&amp;E</v>
          </cell>
          <cell r="F65" t="str">
            <v>A</v>
          </cell>
          <cell r="G65" t="str">
            <v>$375/hr + T&amp;E</v>
          </cell>
          <cell r="H65" t="str">
            <v>A</v>
          </cell>
          <cell r="I65" t="str">
            <v>A</v>
          </cell>
          <cell r="J65" t="str">
            <v>$375/hr + T&amp;E</v>
          </cell>
          <cell r="K65">
            <v>0</v>
          </cell>
          <cell r="L65" t="str">
            <v>A</v>
          </cell>
          <cell r="M65" t="str">
            <v>$375/hr + T&amp;E</v>
          </cell>
        </row>
        <row r="66">
          <cell r="A66">
            <v>68300</v>
          </cell>
          <cell r="B66" t="str">
            <v>Weekend Hours (4 hour minimum)</v>
          </cell>
          <cell r="C66" t="str">
            <v>$500/hr + T&amp;E</v>
          </cell>
          <cell r="D66" t="str">
            <v>Weekend Hours (4 hour minimum)</v>
          </cell>
          <cell r="E66" t="str">
            <v>$500/hr + T&amp;E</v>
          </cell>
          <cell r="F66" t="str">
            <v>A</v>
          </cell>
          <cell r="G66" t="str">
            <v>$500/hr + T&amp;E</v>
          </cell>
          <cell r="H66" t="str">
            <v>A</v>
          </cell>
          <cell r="I66" t="str">
            <v>A</v>
          </cell>
          <cell r="J66" t="str">
            <v>$500/hr + T&amp;E</v>
          </cell>
          <cell r="K66">
            <v>0</v>
          </cell>
          <cell r="L66" t="str">
            <v>A</v>
          </cell>
          <cell r="M66" t="str">
            <v>$500/hr + T&amp;E</v>
          </cell>
        </row>
        <row r="67">
          <cell r="A67">
            <v>68400</v>
          </cell>
          <cell r="B67" t="str">
            <v>Holiday Coverage</v>
          </cell>
          <cell r="C67" t="str">
            <v>Custom Quote</v>
          </cell>
          <cell r="D67" t="str">
            <v>Holiday Coverage</v>
          </cell>
          <cell r="E67" t="str">
            <v>Custom Quote</v>
          </cell>
          <cell r="F67" t="str">
            <v>A</v>
          </cell>
          <cell r="G67" t="str">
            <v>Custom Quote</v>
          </cell>
          <cell r="H67" t="str">
            <v>A</v>
          </cell>
          <cell r="I67" t="str">
            <v>A</v>
          </cell>
          <cell r="J67" t="str">
            <v>Custom Quote</v>
          </cell>
          <cell r="K67">
            <v>0</v>
          </cell>
          <cell r="L67" t="str">
            <v>A</v>
          </cell>
          <cell r="M67" t="str">
            <v>Custom Quote</v>
          </cell>
        </row>
        <row r="68">
          <cell r="A68">
            <v>68500</v>
          </cell>
          <cell r="B68" t="str">
            <v>Travel &amp; Expenses</v>
          </cell>
          <cell r="C68" t="str">
            <v>Actual Costs</v>
          </cell>
          <cell r="D68" t="str">
            <v>Travel &amp; Expenses</v>
          </cell>
          <cell r="E68" t="str">
            <v>Actual Costs</v>
          </cell>
          <cell r="F68" t="str">
            <v>A</v>
          </cell>
          <cell r="G68" t="str">
            <v>Actual Costs</v>
          </cell>
          <cell r="H68" t="str">
            <v>A</v>
          </cell>
          <cell r="I68" t="str">
            <v>A</v>
          </cell>
          <cell r="J68" t="str">
            <v>Actual Costs</v>
          </cell>
          <cell r="K68">
            <v>0</v>
          </cell>
          <cell r="L68" t="str">
            <v>A</v>
          </cell>
          <cell r="M68" t="str">
            <v>Actual Costs</v>
          </cell>
        </row>
        <row r="69">
          <cell r="A69">
            <v>70000</v>
          </cell>
          <cell r="B69" t="str">
            <v>Additional Convergent Networks Documentation Sets (ICS and ICView) on CD</v>
          </cell>
          <cell r="C69">
            <v>2000</v>
          </cell>
          <cell r="D69" t="str">
            <v>Additional Convergent Networks Documentation Sets (ICS and ICView) on CD</v>
          </cell>
          <cell r="E69">
            <v>2000</v>
          </cell>
          <cell r="F69" t="str">
            <v>A</v>
          </cell>
          <cell r="G69" t="str">
            <v>N/A</v>
          </cell>
        </row>
        <row r="70">
          <cell r="A70">
            <v>70001</v>
          </cell>
          <cell r="B70" t="str">
            <v xml:space="preserve">Convergent Networks Documentation Sets (ICS and ICView) Hard Copy. </v>
          </cell>
          <cell r="C70">
            <v>5000</v>
          </cell>
          <cell r="D70" t="str">
            <v xml:space="preserve">Convergent Networks Documentation Sets (ICS and ICView) Hard Copy. </v>
          </cell>
          <cell r="E70">
            <v>5000</v>
          </cell>
          <cell r="F70" t="str">
            <v>A</v>
          </cell>
          <cell r="G70" t="str">
            <v>N/A</v>
          </cell>
        </row>
        <row r="71">
          <cell r="A71">
            <v>80000</v>
          </cell>
          <cell r="B71" t="str">
            <v>V.35 to DB15 (DSR) Pig-Tail Connetor</v>
          </cell>
          <cell r="C71">
            <v>100</v>
          </cell>
          <cell r="D71" t="str">
            <v>V.35 to DB15 (DSR) Pig-Tail Connetor</v>
          </cell>
          <cell r="E71">
            <v>100</v>
          </cell>
          <cell r="F71" t="str">
            <v>A</v>
          </cell>
          <cell r="G71" t="str">
            <v>1 year</v>
          </cell>
          <cell r="H71" t="str">
            <v>Purchase at list price</v>
          </cell>
          <cell r="I71" t="str">
            <v>Purchase at list price</v>
          </cell>
          <cell r="J71" t="str">
            <v>Purchase at list price</v>
          </cell>
          <cell r="K71" t="str">
            <v>Purchase at list price</v>
          </cell>
          <cell r="L71" t="str">
            <v>Purchase at list price</v>
          </cell>
          <cell r="M71" t="str">
            <v>Purchase at list price</v>
          </cell>
        </row>
        <row r="72">
          <cell r="A72">
            <v>80001</v>
          </cell>
          <cell r="B72" t="str">
            <v>V.35 to DB15 (Non-DSR) Pig-Tail Connector for Tekelec Eagle STP (for use with 50006 or 51005)</v>
          </cell>
          <cell r="C72">
            <v>100</v>
          </cell>
          <cell r="D72" t="str">
            <v>V.35 to DB15 (Non-DSR) Pig-Tail Connector for Tekelec Eagle STP (for use with 50006 or 51005)</v>
          </cell>
          <cell r="E72">
            <v>100</v>
          </cell>
          <cell r="F72" t="str">
            <v>A</v>
          </cell>
          <cell r="G72" t="str">
            <v>1 year</v>
          </cell>
          <cell r="H72" t="str">
            <v>Purchase at list price</v>
          </cell>
          <cell r="I72" t="str">
            <v>Purchase at list price</v>
          </cell>
          <cell r="J72" t="str">
            <v>Purchase at list price</v>
          </cell>
          <cell r="K72" t="str">
            <v>Purchase at list price</v>
          </cell>
          <cell r="L72" t="str">
            <v>Purchase at list price</v>
          </cell>
          <cell r="M72" t="str">
            <v>Purchase at list price</v>
          </cell>
        </row>
        <row r="73">
          <cell r="A73" t="str">
            <v>RD-90003</v>
          </cell>
          <cell r="B73" t="str">
            <v>RED-CT-PAK</v>
          </cell>
          <cell r="C73" t="str">
            <v>RED-CT-PAK</v>
          </cell>
          <cell r="D73" t="str">
            <v>Redundant Chassis Bundle with TSU (includes 23000(1), 30100(2), 34400(1), 33100(1), 33300(1))</v>
          </cell>
          <cell r="E73">
            <v>195000</v>
          </cell>
          <cell r="F73" t="str">
            <v>C</v>
          </cell>
          <cell r="G73" t="str">
            <v>1 year</v>
          </cell>
          <cell r="H73">
            <v>15600</v>
          </cell>
          <cell r="I73">
            <v>13650</v>
          </cell>
          <cell r="J73">
            <v>15600</v>
          </cell>
          <cell r="K73">
            <v>23400</v>
          </cell>
          <cell r="L73">
            <v>33150</v>
          </cell>
          <cell r="M73">
            <v>9750</v>
          </cell>
        </row>
      </sheetData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/>
      <sheetData sheetId="44"/>
      <sheetData sheetId="45"/>
      <sheetData sheetId="46"/>
      <sheetData sheetId="47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ser guide"/>
      <sheetName val="Rev History"/>
      <sheetName val="MSC Dimensioner"/>
      <sheetName val="Feature Selection List"/>
      <sheetName val="Verdi Output"/>
      <sheetName val="MSC Product Characteristics"/>
      <sheetName val="Master Price List"/>
      <sheetName val="Data"/>
      <sheetName val="Capacities &amp; Min Max"/>
      <sheetName val="Customize"/>
      <sheetName val="AC20"/>
      <sheetName val="TP_DATABASE"/>
      <sheetName val="Financial Inputs"/>
      <sheetName val="General inputs"/>
      <sheetName val="13 GHz Price List"/>
      <sheetName val="AMC Margin Setting v.2.0.0"/>
      <sheetName val="MWR Unit Prices"/>
      <sheetName val="Margin Analysis YR1"/>
      <sheetName val="Margin Analysis YR2"/>
      <sheetName val="Margin Analysis YR3"/>
      <sheetName val="Margin Analysis YR4"/>
      <sheetName val="Margin Analysis YR5"/>
      <sheetName val="Marshal"/>
      <sheetName val="Link Budget"/>
      <sheetName val="단가"/>
      <sheetName val="Discount Tables"/>
      <sheetName val="Classifications"/>
      <sheetName val="Sheet1"/>
      <sheetName val="Sheet6"/>
      <sheetName val="MNR6"/>
      <sheetName val="MVV Costs - Overview"/>
      <sheetName val="3 - M &amp; T-Series Products"/>
      <sheetName val="Sheet2"/>
      <sheetName val="Reference"/>
      <sheetName val="DWDM"/>
      <sheetName val="SS 3 Yrs Scheme "/>
      <sheetName val="Implementation"/>
      <sheetName val="Parameters"/>
      <sheetName val="Resource Plan"/>
      <sheetName val="Factors"/>
      <sheetName val="Batam"/>
      <sheetName val="Contractual Terms(1)"/>
      <sheetName val="General"/>
      <sheetName val="am-margin"/>
      <sheetName val="Inputs"/>
      <sheetName val="Constants"/>
      <sheetName val="Maste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18">
          <cell r="C118" t="str">
            <v>Models</v>
          </cell>
          <cell r="D118" t="str">
            <v>V3.1ETSI</v>
          </cell>
          <cell r="E118" t="str">
            <v>V4 CMX3G ANSI</v>
          </cell>
          <cell r="F118" t="str">
            <v>V4 CMX3G ETSI</v>
          </cell>
          <cell r="G118" t="str">
            <v>V5 CMX3G ANSI</v>
          </cell>
          <cell r="H118" t="str">
            <v>V5 CMX3G ETSI</v>
          </cell>
        </row>
        <row r="119">
          <cell r="C119">
            <v>1</v>
          </cell>
          <cell r="D119" t="str">
            <v>CMX6402</v>
          </cell>
          <cell r="E119" t="str">
            <v>CMX3G Model 1</v>
          </cell>
          <cell r="F119" t="str">
            <v>CMX3G Model 1</v>
          </cell>
          <cell r="G119" t="str">
            <v>CMX3G Model 1</v>
          </cell>
          <cell r="H119" t="str">
            <v>CMX3G Model 1</v>
          </cell>
        </row>
        <row r="120">
          <cell r="C120">
            <v>2</v>
          </cell>
          <cell r="D120" t="str">
            <v>CMX6406</v>
          </cell>
          <cell r="E120" t="str">
            <v>CMX3G Model 2</v>
          </cell>
          <cell r="F120" t="str">
            <v>CMX3G Model 2</v>
          </cell>
          <cell r="G120" t="str">
            <v>CMX3G Model 2</v>
          </cell>
          <cell r="H120" t="str">
            <v>CMX3G Model 2</v>
          </cell>
        </row>
        <row r="121">
          <cell r="C121">
            <v>3</v>
          </cell>
          <cell r="D121" t="str">
            <v>CMX6410</v>
          </cell>
          <cell r="E121" t="str">
            <v>CMX3G Model 3</v>
          </cell>
          <cell r="F121" t="str">
            <v>CMX3G Model 3</v>
          </cell>
          <cell r="G121" t="str">
            <v>CMX3G Model 3</v>
          </cell>
          <cell r="H121" t="str">
            <v>CMX3G Model 3</v>
          </cell>
        </row>
        <row r="122">
          <cell r="C122">
            <v>4</v>
          </cell>
          <cell r="D122" t="str">
            <v>CMX3G Model 4</v>
          </cell>
          <cell r="E122" t="str">
            <v>CMX3G Model 4</v>
          </cell>
          <cell r="F122" t="str">
            <v>CMX3G Model 4</v>
          </cell>
          <cell r="G122" t="str">
            <v>CMX3G Model 4</v>
          </cell>
          <cell r="H122" t="str">
            <v>CMX3G Model 4</v>
          </cell>
        </row>
        <row r="123">
          <cell r="C123">
            <v>5</v>
          </cell>
          <cell r="D123" t="str">
            <v>CMX3G Model 5</v>
          </cell>
          <cell r="E123" t="str">
            <v>CMX3G Model 5</v>
          </cell>
          <cell r="F123" t="str">
            <v>CMX3G Model 5</v>
          </cell>
          <cell r="G123" t="str">
            <v>CMX3G Model 5</v>
          </cell>
          <cell r="H123" t="str">
            <v>CMX3G Model 5</v>
          </cell>
        </row>
        <row r="124">
          <cell r="C124">
            <v>6</v>
          </cell>
          <cell r="D124" t="str">
            <v>CMX3G Model 6</v>
          </cell>
          <cell r="E124" t="str">
            <v>CMX3G Model 6</v>
          </cell>
          <cell r="F124" t="str">
            <v>CMX3G Model 6</v>
          </cell>
          <cell r="G124" t="str">
            <v>CMX3G Model 6</v>
          </cell>
          <cell r="H124" t="str">
            <v>CMX3G Model 6</v>
          </cell>
        </row>
        <row r="125">
          <cell r="C125">
            <v>7</v>
          </cell>
          <cell r="D125" t="str">
            <v>CMX3G Model 7</v>
          </cell>
          <cell r="E125" t="str">
            <v>CMX3G Model 7</v>
          </cell>
          <cell r="F125" t="str">
            <v>CMX3G Model 7</v>
          </cell>
          <cell r="G125" t="str">
            <v>CMX3G Model 7</v>
          </cell>
          <cell r="H125" t="str">
            <v>CMX3G Model 7</v>
          </cell>
        </row>
        <row r="126">
          <cell r="C126">
            <v>8</v>
          </cell>
          <cell r="D126" t="str">
            <v>CMX3G Model 8</v>
          </cell>
          <cell r="E126" t="str">
            <v>CMX3G Model 8</v>
          </cell>
          <cell r="F126" t="str">
            <v>CMX3G Model 8</v>
          </cell>
          <cell r="G126" t="str">
            <v>CMX3G Model 8</v>
          </cell>
          <cell r="H126" t="str">
            <v>CMX3G Model 8</v>
          </cell>
        </row>
        <row r="127">
          <cell r="C127">
            <v>9</v>
          </cell>
          <cell r="D127" t="str">
            <v>CMX3G Model 9</v>
          </cell>
          <cell r="E127" t="str">
            <v>CMX3G Model 9</v>
          </cell>
          <cell r="F127" t="str">
            <v>CMX3G Model 9</v>
          </cell>
          <cell r="G127" t="str">
            <v>CMX3G Model 9</v>
          </cell>
          <cell r="H127" t="str">
            <v>CMX3G Model 9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SS"/>
      <sheetName val="not used"/>
      <sheetName val="NE_SAP"/>
      <sheetName val="NE_SAP_Pos"/>
      <sheetName val="Factors"/>
      <sheetName val="CountryCodes"/>
      <sheetName val="Makro_Price_Format"/>
      <sheetName val="Makro_Insert"/>
      <sheetName val="Makro_Delete"/>
      <sheetName val="Help_Cells"/>
      <sheetName val="IF_Data"/>
      <sheetName val="Makro_Start"/>
      <sheetName val="Makro_Price"/>
      <sheetName val="Makro_End"/>
      <sheetName val="Tabelle"/>
      <sheetName val="Sales"/>
      <sheetName val="Salary"/>
      <sheetName val="Rekap-ME"/>
      <sheetName val="Lampiran MTO"/>
      <sheetName val="Choice"/>
      <sheetName val="Internal Summary"/>
      <sheetName val="MNR6"/>
      <sheetName val="Project Summary"/>
      <sheetName val="CONV_TAB"/>
      <sheetName val="COEFF "/>
      <sheetName val="tabel nilai"/>
      <sheetName val="GeneralInfo"/>
      <sheetName val="SheetGMP"/>
      <sheetName val="SheetGMT"/>
      <sheetName val="Names"/>
      <sheetName val="ROSS LIST"/>
      <sheetName val="MSC Product Characteristics"/>
      <sheetName val="TBM"/>
      <sheetName val="Master Price Li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5">
          <cell r="B5" t="str">
            <v>Telkomsel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og &amp; Inf"/>
      <sheetName val="Tables"/>
      <sheetName val="Repl Times RLC"/>
      <sheetName val="Prod Master &amp; Dim"/>
      <sheetName val="IB Ovw &amp; FSD Calc"/>
      <sheetName val="Crit Profile"/>
      <sheetName val="IB input"/>
      <sheetName val="Existing"/>
      <sheetName val="Input Log. Set-up"/>
      <sheetName val="General"/>
      <sheetName val="Total"/>
      <sheetName val="Flow"/>
      <sheetName val="Calc. Overview"/>
      <sheetName val="Infrastructure"/>
      <sheetName val="Tariffs &amp; HAT"/>
      <sheetName val="Param."/>
      <sheetName val="Dim Report"/>
      <sheetName val="Proj. &amp; Impl cost"/>
      <sheetName val="H.A.T. &amp; Repair"/>
      <sheetName val="Macro1"/>
      <sheetName val="Calc_ Overview"/>
      <sheetName val="Services"/>
      <sheetName val="Factors"/>
      <sheetName val="Contractual Terms(1)"/>
      <sheetName val="Log_&amp;_Inf"/>
      <sheetName val="Repl_Times_RLC"/>
      <sheetName val="Prod_Master_&amp;_Dim"/>
      <sheetName val="IB_Ovw_&amp;_FSD_Calc"/>
      <sheetName val="Crit_Profile"/>
      <sheetName val="IB_input"/>
      <sheetName val="Input_Log__Set-up"/>
      <sheetName val="Calc__Overview"/>
      <sheetName val="Tariffs_&amp;_HAT"/>
      <sheetName val="Param_"/>
      <sheetName val="Dim_Report"/>
      <sheetName val="Proj__&amp;_Impl_cost"/>
      <sheetName val="H_A_T__&amp;_Repair"/>
      <sheetName val="Calc__Overview1"/>
      <sheetName val="Contractual_Terms(1)"/>
      <sheetName val="Log_&amp;_Inf1"/>
      <sheetName val="Repl_Times_RLC1"/>
      <sheetName val="Prod_Master_&amp;_Dim1"/>
      <sheetName val="IB_Ovw_&amp;_FSD_Calc1"/>
      <sheetName val="Crit_Profile1"/>
      <sheetName val="IB_input1"/>
      <sheetName val="Input_Log__Set-up1"/>
      <sheetName val="Calc__Overview2"/>
      <sheetName val="Tariffs_&amp;_HAT1"/>
      <sheetName val="Param_1"/>
      <sheetName val="Dim_Report1"/>
      <sheetName val="Proj__&amp;_Impl_cost1"/>
      <sheetName val="H_A_T__&amp;_Repair1"/>
      <sheetName val="Calc__Overview3"/>
      <sheetName val="Contractual_Terms(1)1"/>
      <sheetName val="NMS Configuration"/>
      <sheetName val="Gb Link Requirement"/>
      <sheetName val="Sheet1 (2)"/>
      <sheetName val="Log_&amp;_Inf2"/>
      <sheetName val="Repl_Times_RLC2"/>
      <sheetName val="Prod_Master_&amp;_Dim2"/>
      <sheetName val="IB_Ovw_&amp;_FSD_Calc2"/>
      <sheetName val="Crit_Profile2"/>
      <sheetName val="IB_input2"/>
      <sheetName val="Input_Log__Set-up2"/>
      <sheetName val="Calc__Overview4"/>
      <sheetName val="Tariffs_&amp;_HAT2"/>
      <sheetName val="Param_2"/>
      <sheetName val="Dim_Report2"/>
      <sheetName val="Proj__&amp;_Impl_cost2"/>
      <sheetName val="H_A_T__&amp;_Repair2"/>
      <sheetName val="Calc__Overview5"/>
      <sheetName val="Contractual_Terms(1)2"/>
      <sheetName val="Gb_Link_Requirement"/>
      <sheetName val="NMS_Configuration"/>
      <sheetName val="Financial Inputs"/>
      <sheetName val="SNaP Outputs"/>
      <sheetName val="MSC Product Characteristics"/>
      <sheetName val="Master Price List"/>
      <sheetName val="Capacities &amp; Min Max"/>
      <sheetName val="Customize"/>
      <sheetName val="AC20"/>
      <sheetName val="TP_DATABASE"/>
      <sheetName val="General inputs"/>
      <sheetName val="13 GHz Price List"/>
      <sheetName val="NMS98"/>
      <sheetName val="TBM"/>
      <sheetName val="VAT out"/>
      <sheetName val="tabel nilai"/>
      <sheetName val="GeneralInfo"/>
      <sheetName val="NWEXT"/>
      <sheetName val="Allowance"/>
      <sheetName val="QDCT Template_R1c (Proj &amp; Impl "/>
      <sheetName val="MGw"/>
      <sheetName val="Sheet2"/>
      <sheetName val="Micro"/>
      <sheetName val="Input"/>
      <sheetName val="Supplier"/>
      <sheetName val="Path List - 300 Macro+28 Inbuil"/>
      <sheetName val=" "/>
      <sheetName val="NDB"/>
      <sheetName val="PSPC_LE_Pnext_Current"/>
      <sheetName val="BT00_PXD"/>
      <sheetName val="Definitions"/>
      <sheetName val="Validation"/>
      <sheetName val="Version Control"/>
      <sheetName val="Overview"/>
      <sheetName val="DB"/>
      <sheetName val="MNR6"/>
      <sheetName val="Style Define"/>
      <sheetName val="EJ Master Report"/>
      <sheetName val="3 - M &amp; T-Series Products"/>
      <sheetName val="Settings"/>
      <sheetName val="Assumpt_Cons"/>
      <sheetName val="Resource Costs"/>
      <sheetName val="Data"/>
      <sheetName val="Work Requirement"/>
      <sheetName val="Parameters"/>
      <sheetName val="Exchange Rates"/>
      <sheetName val="Summary"/>
      <sheetName val="Referenc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>
        <row r="179">
          <cell r="L179">
            <v>0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HW(1)"/>
      <sheetName val="SW(1)"/>
      <sheetName val="SW(2)"/>
      <sheetName val="Implementation(1)"/>
      <sheetName val="Implementation(2)"/>
      <sheetName val="Training"/>
      <sheetName val="O&amp;M Support"/>
      <sheetName val="Spare Parts"/>
      <sheetName val="Optional Items"/>
      <sheetName val="Review Form"/>
      <sheetName val="Calc. Overview"/>
      <sheetName val="Hardware"/>
      <sheetName val="synthesis"/>
      <sheetName val="Factors"/>
      <sheetName val="Financial Inputs"/>
      <sheetName val="SNaP Outputs"/>
      <sheetName val="MSC Product Characteristics"/>
      <sheetName val="Master Price List"/>
      <sheetName val="Capacities &amp; Min Max"/>
      <sheetName val="Customize"/>
      <sheetName val="AC20"/>
      <sheetName val="TP_DATABASE"/>
      <sheetName val="Permanent info"/>
      <sheetName val="TARIP"/>
      <sheetName val="TBM"/>
      <sheetName val="tabel nilai"/>
      <sheetName val="GeneralInfo"/>
      <sheetName val="Total"/>
      <sheetName val="Retail Spider"/>
      <sheetName val="Input"/>
      <sheetName val="table"/>
      <sheetName val="PIK_QUO"/>
      <sheetName val="traffic"/>
    </sheetNames>
    <sheetDataSet>
      <sheetData sheetId="0" refreshError="1">
        <row r="3">
          <cell r="J3">
            <v>35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"/>
      <sheetName val="Revisions"/>
      <sheetName val="Configuration"/>
      <sheetName val="COVER (Inst.)"/>
      <sheetName val="LIST OF HEADINGS (Inst.)"/>
      <sheetName val="DOCUMENT LIST (Inst.)"/>
      <sheetName val="RBS, CONFIGURATION DATA"/>
      <sheetName val="PLANT SPECIFICATION"/>
      <sheetName val="TRM, CONFIGURATION DATA"/>
      <sheetName val="SITUATION PLAN"/>
      <sheetName val="ALARM ALLOCATION TABLE"/>
      <sheetName val="RBS, PRODUCT LIST"/>
      <sheetName val="TRM, PRODUCT LIST"/>
      <sheetName val="CHECK LIST (Inst.)"/>
      <sheetName val="DF and DDF labels"/>
      <sheetName val="LIST OF HEADINGS (Invt.)"/>
      <sheetName val="DOCUMENT LIST (Invt.)"/>
      <sheetName val="GENERAL INFORMATION"/>
      <sheetName val="RESPONSIBILITY"/>
      <sheetName val="INSTALLATION INSTR."/>
      <sheetName val="CONTENTS LIST (Inst.)"/>
      <sheetName val="CONTENTS LIST"/>
      <sheetName val="COVER (G)"/>
      <sheetName val="COVER (C)"/>
      <sheetName val="LIST OF HEADINGS (C)"/>
      <sheetName val="LIST OF HEADINGS (G)"/>
      <sheetName val="DOCUMENT LIST (C)"/>
      <sheetName val="Index- General site docs"/>
      <sheetName val="Index original"/>
      <sheetName val="Front"/>
      <sheetName val="Back"/>
      <sheetName val="DATA-BASE"/>
      <sheetName val="macro's"/>
      <sheetName val="COVER (General)"/>
      <sheetName val="RBS, PLANT SPECIFICATION"/>
      <sheetName val="TRM, PLANT SPECIFICATION"/>
      <sheetName val="RBS, PRODUCT LIST C"/>
      <sheetName val="TEST CHECK LIST (Inst.)"/>
      <sheetName val="COVER (Inst)"/>
      <sheetName val="CHECK LIST (Inst.) Internal"/>
      <sheetName val="CHECK LIST (Inst.) External"/>
      <sheetName val="General Information."/>
      <sheetName val="LIST OF HEADINGS ( C )"/>
      <sheetName val="PLAN SPEC"/>
      <sheetName val="PLAN SITUATION"/>
      <sheetName val="CABLE MARKING CARK PARK"/>
      <sheetName val="CABLE MARKING"/>
      <sheetName val="COVER REPORT"/>
      <sheetName val="NOTE"/>
      <sheetName val="LIST OF HEADINGS (report)"/>
      <sheetName val="DOCUMENT LIST (report)"/>
      <sheetName val="LIST OF HEADINGS(G)"/>
      <sheetName val="RBS ATP Form"/>
      <sheetName val="ACCEPTANCE COVER"/>
      <sheetName val="RBS Check List"/>
      <sheetName val="SITUATION PLAN "/>
      <sheetName val="PHOTOGRAPH RBS"/>
      <sheetName val="RBS, PRODUCT LIST 1800"/>
      <sheetName val="OMT Capture "/>
      <sheetName val="RBS INSTALLATION"/>
      <sheetName val="Stand Alone Test"/>
      <sheetName val="Integration Tests"/>
      <sheetName val="Import(RBSspec1)"/>
      <sheetName val="Local(RBSspec2)"/>
      <sheetName val="Shopping List(RBSspec3)"/>
      <sheetName val="Gb Link Requirement"/>
      <sheetName val="Checklis Doc"/>
      <sheetName val="BER CAL"/>
      <sheetName val="September 06"/>
      <sheetName val="Summary"/>
      <sheetName val="June 06"/>
      <sheetName val="PRODUCT LIST"/>
      <sheetName val="RBS INSTALLATION "/>
      <sheetName val="FOTO"/>
      <sheetName val="DOCUMENT LIST (inst)"/>
      <sheetName val="RBS, PRODUCT LIST (2202)"/>
      <sheetName val="PRODUCT LIST GSM 900 RBS 2111"/>
      <sheetName val="RBS, PRODUCT LIST 180"/>
      <sheetName val="LSA 16 E1"/>
      <sheetName val="LSA 8 E1"/>
      <sheetName val="LSA 4 E1"/>
      <sheetName val="LSA 2 E1"/>
      <sheetName val="Telkomsel's RBS"/>
      <sheetName val="Photo ML(Near End)1+0"/>
      <sheetName val="Photo  ML(Far End)1+0"/>
      <sheetName val="Photo Telkomsel's RBS"/>
      <sheetName val="RBS PHOTOGRAPHS CHECK LIST"/>
      <sheetName val="BOQ Far"/>
      <sheetName val="BOQ Near"/>
      <sheetName val="REF"/>
      <sheetName val="LIST OF HEADINGS(TRM)"/>
      <sheetName val="DOCUMENT LIST(TRM)"/>
      <sheetName val="TRM, CONFIGURATION DATA FAR"/>
      <sheetName val="SITUATION PLAN NEAR"/>
      <sheetName val="SITUATION PLAN FAR"/>
      <sheetName val="Back."/>
      <sheetName val="check list m-link"/>
      <sheetName val="Legend"/>
      <sheetName val="SP Input"/>
      <sheetName val="Input"/>
      <sheetName val="Parameter"/>
      <sheetName val="F1771-V"/>
      <sheetName val="MD088 M YAMIN - AKSARA PLUS 180"/>
      <sheetName val="Powergen"/>
      <sheetName val="X-file"/>
      <sheetName val="Profile"/>
      <sheetName val="Permanent info"/>
      <sheetName val="GeneralInfo"/>
      <sheetName val="SALES ITEMS"/>
      <sheetName val="NMS Configuration"/>
      <sheetName val="SCORE_RC_Code"/>
      <sheetName val="Prod"/>
      <sheetName val="Price"/>
      <sheetName val="SheetGMP"/>
      <sheetName val="SheetGMT"/>
      <sheetName val="EQ"/>
      <sheetName val="analis"/>
      <sheetName val="Calc. Overview"/>
      <sheetName val="MSC Product Characteristics"/>
      <sheetName val="kONTRAK"/>
      <sheetName val="Rect CAA"/>
      <sheetName val="SPRS breakdown pricing"/>
      <sheetName val="Product Data"/>
      <sheetName val="Sheet1"/>
      <sheetName val="Factors"/>
      <sheetName val="    "/>
      <sheetName val="3 - M &amp; T-Series Products"/>
      <sheetName val="DB"/>
      <sheetName val="ReffTable"/>
      <sheetName val="Lists"/>
      <sheetName val="MVV Costs - Overview"/>
      <sheetName val="am-margin"/>
      <sheetName val="Path List - 300 Macro+28 Inbuil"/>
      <sheetName val="Allowance"/>
      <sheetName val="Trainer"/>
      <sheetName val="SS 3 Yrs Scheme "/>
      <sheetName val="Project Summary"/>
      <sheetName val="Project Summary TE Only"/>
    </sheetNames>
    <sheetDataSet>
      <sheetData sheetId="0" refreshError="1">
        <row r="30">
          <cell r="B30" t="str">
            <v>GSM 1800  PROJECT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/>
      <sheetData sheetId="134"/>
      <sheetData sheetId="135"/>
      <sheetData sheetId="136" refreshError="1"/>
      <sheetData sheetId="137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p"/>
      <sheetName val="Discount"/>
      <sheetName val="Parameters"/>
      <sheetName val="Cover"/>
      <sheetName val="Disclaimer"/>
      <sheetName val="L1-SUMMARY"/>
      <sheetName val="L2-SUMMARY"/>
      <sheetName val="L3-SmartAX MA5600T"/>
      <sheetName val="L3-SmartAX MA5600T License"/>
      <sheetName val="L3-iManager U2000-B"/>
      <sheetName val="L3-Power for Indoor Room"/>
      <sheetName val="L3-ODF (ODN)"/>
      <sheetName val="L3-EchoLife HG8245"/>
      <sheetName val="L3-Terminal Box"/>
      <sheetName val="L3-Optical cable for ODN"/>
      <sheetName val="L3-Components"/>
      <sheetName val="L3-Fiber Distribution Terminal"/>
      <sheetName val="L3-Fiber Access Terminal"/>
      <sheetName val="System_Parameters_MA5600T"/>
      <sheetName val="System_Parameters_ONT"/>
      <sheetName val="Statistics_Net Weight"/>
      <sheetName val="Statistics_Volume"/>
      <sheetName val="Power Consumption"/>
      <sheetName val="Genera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monDataTemplate"/>
      <sheetName val="Customize"/>
      <sheetName val="Input"/>
      <sheetName val="Area and population data"/>
      <sheetName val="Phases"/>
      <sheetName val="Warnings"/>
      <sheetName val="Results"/>
      <sheetName val="Traffic"/>
      <sheetName val="Coverage"/>
      <sheetName val="Site"/>
      <sheetName val="Propagation"/>
      <sheetName val="Mpole"/>
      <sheetName val="CE"/>
      <sheetName val="Advanced"/>
      <sheetName val="MTool"/>
      <sheetName val="Link Budgets"/>
      <sheetName val="Balance"/>
      <sheetName val="RN GLobals"/>
      <sheetName val="Balancing Analysis"/>
      <sheetName val="RN Results"/>
      <sheetName val="Phase Template"/>
      <sheetName val="Defaults"/>
      <sheetName val="DL Noise Integral"/>
      <sheetName val="LNF"/>
      <sheetName val="LNF_DL"/>
      <sheetName val="LNF_DL_HHO"/>
      <sheetName val="Rev. History"/>
      <sheetName val="Tools"/>
      <sheetName val="CE Tool"/>
      <sheetName val="DL CCH Power Tool"/>
      <sheetName val="DL Power Tool"/>
      <sheetName val="Transfer to Tnpt"/>
      <sheetName val="Input Log. Set-up"/>
      <sheetName val="Hua Yang Quarterly"/>
      <sheetName val="DELETE"/>
      <sheetName val="ISAT Single BSS Reference"/>
      <sheetName val="SC "/>
      <sheetName val="OTHER INCOME &amp; BY PERDIVISI"/>
      <sheetName val="NAMECODE"/>
      <sheetName val="General"/>
      <sheetName val="BS final"/>
      <sheetName val="pl"/>
      <sheetName val="Summary"/>
      <sheetName val="Parameters"/>
      <sheetName val="reff"/>
      <sheetName val="NS"/>
      <sheetName val="Renewal"/>
      <sheetName val="Sheet1"/>
      <sheetName val="Paths - 261 Sites Scenario"/>
      <sheetName val="Drop Down List"/>
      <sheetName val="MSC Product Characteristics"/>
      <sheetName val=" "/>
      <sheetName val="Legend"/>
      <sheetName val="    "/>
      <sheetName val="Master Price List"/>
      <sheetName val="Discount Tables"/>
      <sheetName val="Implementation"/>
      <sheetName val="Pricelist 2004c"/>
      <sheetName val="Data"/>
      <sheetName val="Hotel Rates"/>
      <sheetName val="USD"/>
      <sheetName val="EJ Master Report"/>
      <sheetName val="ARPU-override"/>
      <sheetName val="Drop List"/>
    </sheetNames>
    <sheetDataSet>
      <sheetData sheetId="0">
        <row r="8">
          <cell r="D8" t="str">
            <v>Speech 12.2</v>
          </cell>
        </row>
      </sheetData>
      <sheetData sheetId="1" refreshError="1">
        <row r="8">
          <cell r="D8" t="str">
            <v>Speech 12.2</v>
          </cell>
        </row>
        <row r="9">
          <cell r="D9" t="str">
            <v>Speech Serv 2</v>
          </cell>
        </row>
        <row r="10">
          <cell r="D10" t="str">
            <v>CS 64</v>
          </cell>
        </row>
        <row r="11">
          <cell r="D11" t="str">
            <v>CS 57.6 Str.</v>
          </cell>
        </row>
        <row r="12">
          <cell r="D12" t="str">
            <v>CS Service 3</v>
          </cell>
        </row>
        <row r="13">
          <cell r="D13" t="str">
            <v>CS Service 4</v>
          </cell>
        </row>
        <row r="14">
          <cell r="D14" t="str">
            <v>CS Service 5</v>
          </cell>
        </row>
        <row r="15">
          <cell r="D15" t="str">
            <v>PS 64/64</v>
          </cell>
        </row>
        <row r="16">
          <cell r="D16" t="str">
            <v>PS 64/128</v>
          </cell>
        </row>
        <row r="17">
          <cell r="D17" t="str">
            <v>PS 64/384</v>
          </cell>
        </row>
        <row r="18">
          <cell r="D18" t="str">
            <v>PS Stream.</v>
          </cell>
        </row>
        <row r="19">
          <cell r="D19" t="str">
            <v>PS Service 5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 refreshError="1"/>
      <sheetData sheetId="60" refreshError="1"/>
      <sheetData sheetId="61"/>
      <sheetData sheetId="62" refreshError="1"/>
      <sheetData sheetId="63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ll Unit Cost"/>
      <sheetName val="Tsel Unit Cost"/>
      <sheetName val="GreenCom Unit Cost"/>
      <sheetName val="ISAT 2G"/>
      <sheetName val="ISAT 3G"/>
      <sheetName val="ISAT WCDMA"/>
      <sheetName val="Data Summary"/>
      <sheetName val="SPMS"/>
      <sheetName val="BSS"/>
      <sheetName val="MSC"/>
      <sheetName val="HLR"/>
      <sheetName val="Minilink_SDH_DXX"/>
      <sheetName val="IN Nodes"/>
      <sheetName val="MIEP_USSD"/>
      <sheetName val="OSS_NMS"/>
      <sheetName val="GPRS"/>
      <sheetName val="Data OSA"/>
      <sheetName val="PO-2005"/>
      <sheetName val="Customize"/>
      <sheetName val="Difference Cons"/>
      <sheetName val="Input Log. Set-up"/>
      <sheetName val="Sheet1"/>
      <sheetName val="TBM"/>
      <sheetName val="Sheet2"/>
      <sheetName val="List"/>
    </sheetNames>
    <sheetDataSet>
      <sheetData sheetId="0" refreshError="1"/>
      <sheetData sheetId="1"/>
      <sheetData sheetId="2"/>
      <sheetData sheetId="3"/>
      <sheetData sheetId="4"/>
      <sheetData sheetId="5" refreshError="1">
        <row r="69">
          <cell r="L69">
            <v>0.50429548563611493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Price &amp; Cost"/>
      <sheetName val="BoQ2"/>
      <sheetName val="BoQ1"/>
      <sheetName val="Old BoQ"/>
      <sheetName val="Step1"/>
      <sheetName val="Phase 2"/>
      <sheetName val="Phase 3"/>
      <sheetName val="Reference"/>
      <sheetName val="All Unit Cost"/>
      <sheetName val="SPMS_MSC-S"/>
      <sheetName val="SPMS_MGw"/>
      <sheetName val="TPR-Consolidated"/>
      <sheetName val="SPMS Price Cal"/>
      <sheetName val="ISAT WCDMA"/>
      <sheetName val="Customize"/>
      <sheetName val="GL"/>
      <sheetName val="Rekap Budget"/>
      <sheetName val="SS"/>
      <sheetName val="TBM"/>
      <sheetName val="List"/>
    </sheetNames>
    <sheetDataSet>
      <sheetData sheetId="0" refreshError="1"/>
      <sheetData sheetId="1"/>
      <sheetData sheetId="2"/>
      <sheetData sheetId="3" refreshError="1"/>
      <sheetData sheetId="4" refreshError="1"/>
      <sheetData sheetId="5"/>
      <sheetData sheetId="6"/>
      <sheetData sheetId="7"/>
      <sheetData sheetId="8" refreshError="1">
        <row r="6">
          <cell r="B6">
            <v>120000</v>
          </cell>
        </row>
        <row r="9">
          <cell r="B9">
            <v>60000</v>
          </cell>
        </row>
      </sheetData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bs calculation"/>
      <sheetName val="erlang table"/>
      <sheetName val="Bali"/>
      <sheetName val="Predefined"/>
      <sheetName val="Reference"/>
      <sheetName val="SPMS Price Cal"/>
      <sheetName val="Project Data"/>
      <sheetName val="BSCInput"/>
      <sheetName val="Price_List"/>
      <sheetName val="install"/>
      <sheetName val="General"/>
      <sheetName val="Factors"/>
      <sheetName val="Discount Tables"/>
      <sheetName val="MNR6"/>
      <sheetName val="Currency &amp; Site Names"/>
      <sheetName val="Calc. Base"/>
      <sheetName val="SMA4"/>
      <sheetName val="para"/>
      <sheetName val="Lamp-14(Manajemen)"/>
      <sheetName val="AR"/>
      <sheetName val="Sheet1"/>
      <sheetName val="Customize"/>
      <sheetName val="Interdata"/>
      <sheetName val="Neraca"/>
      <sheetName val="Simple Coff."/>
      <sheetName val="ISAT WCDMA"/>
      <sheetName val="3800-Interim"/>
      <sheetName val="data"/>
      <sheetName val="DOC"/>
      <sheetName val="FEED"/>
      <sheetName val="Equipment"/>
      <sheetName val="PAC"/>
      <sheetName val="Daily Stock"/>
      <sheetName val="KODE"/>
      <sheetName val="KB"/>
      <sheetName val="20A.300.SSD"/>
      <sheetName val="BS final"/>
      <sheetName val="ISAT Single BSS Reference"/>
      <sheetName val="6340 configuration inputs"/>
      <sheetName val="GSDC"/>
      <sheetName val="Dimensioning Bali"/>
      <sheetName val="High Occ"/>
      <sheetName val="Dropdown"/>
      <sheetName val="RADIO CONTROLS"/>
      <sheetName val="A300 Std. pricelist"/>
      <sheetName val="Path List - 300 Macro+28 Inbuil"/>
      <sheetName val="Ref"/>
      <sheetName val="Legend"/>
      <sheetName val="cnd"/>
      <sheetName val="DELETE"/>
      <sheetName val="Drop Down List"/>
      <sheetName val="Calc. Overview"/>
      <sheetName val="Drop List"/>
      <sheetName val="Cum. BTS "/>
      <sheetName val="BSS Eqmpt Foreign"/>
      <sheetName val="Antenna"/>
      <sheetName val="Traffic and Subr"/>
      <sheetName val="MVV Costs - Overview"/>
      <sheetName val="指导说明Instruction"/>
      <sheetName val="Renewal"/>
    </sheetNames>
    <sheetDataSet>
      <sheetData sheetId="0"/>
      <sheetData sheetId="1" refreshError="1">
        <row r="14">
          <cell r="B14" t="str">
            <v>No.TRXs per cell</v>
          </cell>
          <cell r="C14" t="str">
            <v>BCCH TS</v>
          </cell>
          <cell r="D14" t="str">
            <v>No. of SDCCH/8</v>
          </cell>
          <cell r="E14" t="str">
            <v>No. PDCH for EDGE + GPRS</v>
          </cell>
          <cell r="F14" t="str">
            <v xml:space="preserve">TCH </v>
          </cell>
          <cell r="G14" t="str">
            <v>G.O.S</v>
          </cell>
        </row>
        <row r="15">
          <cell r="G15">
            <v>0.02</v>
          </cell>
        </row>
        <row r="16">
          <cell r="B16">
            <v>1</v>
          </cell>
          <cell r="C16">
            <v>1</v>
          </cell>
          <cell r="D16">
            <v>0</v>
          </cell>
          <cell r="E16">
            <v>1</v>
          </cell>
          <cell r="F16">
            <v>6</v>
          </cell>
          <cell r="G16">
            <v>2.27</v>
          </cell>
        </row>
        <row r="17">
          <cell r="B17">
            <v>2</v>
          </cell>
          <cell r="C17">
            <v>1</v>
          </cell>
          <cell r="D17">
            <v>1</v>
          </cell>
          <cell r="E17">
            <v>1</v>
          </cell>
          <cell r="F17">
            <v>13</v>
          </cell>
          <cell r="G17">
            <v>7.3299999999999894</v>
          </cell>
        </row>
        <row r="18">
          <cell r="B18">
            <v>3</v>
          </cell>
          <cell r="C18">
            <v>1</v>
          </cell>
          <cell r="D18">
            <v>1</v>
          </cell>
          <cell r="E18">
            <v>1</v>
          </cell>
          <cell r="F18">
            <v>21</v>
          </cell>
          <cell r="G18">
            <v>14</v>
          </cell>
        </row>
        <row r="19">
          <cell r="B19">
            <v>4</v>
          </cell>
          <cell r="C19">
            <v>1</v>
          </cell>
          <cell r="D19">
            <v>2</v>
          </cell>
          <cell r="E19">
            <v>1</v>
          </cell>
          <cell r="F19">
            <v>28</v>
          </cell>
          <cell r="G19">
            <v>20.100000000000001</v>
          </cell>
        </row>
        <row r="20">
          <cell r="B20">
            <v>5</v>
          </cell>
          <cell r="C20">
            <v>1</v>
          </cell>
          <cell r="D20">
            <v>2</v>
          </cell>
          <cell r="E20">
            <v>1</v>
          </cell>
          <cell r="F20">
            <v>36</v>
          </cell>
          <cell r="G20">
            <v>27.300000000000157</v>
          </cell>
        </row>
        <row r="21">
          <cell r="B21">
            <v>6</v>
          </cell>
          <cell r="C21">
            <v>1</v>
          </cell>
          <cell r="D21">
            <v>2</v>
          </cell>
          <cell r="E21">
            <v>1</v>
          </cell>
          <cell r="F21">
            <v>44</v>
          </cell>
          <cell r="G21">
            <v>34.600000000000179</v>
          </cell>
        </row>
        <row r="26">
          <cell r="B26" t="str">
            <v>No.TRXs per cell</v>
          </cell>
          <cell r="C26" t="str">
            <v>BCCH TS</v>
          </cell>
          <cell r="D26" t="str">
            <v>No. of SDCCH/8</v>
          </cell>
          <cell r="E26" t="str">
            <v>No. PDCH for EDGE + GPRS</v>
          </cell>
          <cell r="F26" t="str">
            <v xml:space="preserve">TCH </v>
          </cell>
          <cell r="G26" t="str">
            <v>G.O.S</v>
          </cell>
        </row>
        <row r="27">
          <cell r="G27">
            <v>0.02</v>
          </cell>
        </row>
        <row r="28">
          <cell r="B28">
            <v>1</v>
          </cell>
          <cell r="C28">
            <v>1</v>
          </cell>
          <cell r="D28">
            <v>0</v>
          </cell>
          <cell r="E28">
            <v>0</v>
          </cell>
          <cell r="F28">
            <v>7</v>
          </cell>
          <cell r="G28">
            <v>2.9299999999999815</v>
          </cell>
        </row>
        <row r="29">
          <cell r="B29">
            <v>2</v>
          </cell>
          <cell r="C29">
            <v>1</v>
          </cell>
          <cell r="D29">
            <v>1</v>
          </cell>
          <cell r="E29">
            <v>0</v>
          </cell>
          <cell r="F29">
            <v>14</v>
          </cell>
          <cell r="G29">
            <v>8.1399999999999864</v>
          </cell>
        </row>
        <row r="30">
          <cell r="B30">
            <v>3</v>
          </cell>
          <cell r="C30">
            <v>1</v>
          </cell>
          <cell r="D30">
            <v>1</v>
          </cell>
          <cell r="E30">
            <v>0</v>
          </cell>
          <cell r="F30">
            <v>22</v>
          </cell>
          <cell r="G30">
            <v>14.8</v>
          </cell>
        </row>
        <row r="31">
          <cell r="B31">
            <v>4</v>
          </cell>
          <cell r="C31">
            <v>1</v>
          </cell>
          <cell r="D31">
            <v>2</v>
          </cell>
          <cell r="E31">
            <v>0</v>
          </cell>
          <cell r="F31">
            <v>29</v>
          </cell>
          <cell r="G31">
            <v>21.000000000000057</v>
          </cell>
        </row>
        <row r="32">
          <cell r="B32">
            <v>5</v>
          </cell>
          <cell r="C32">
            <v>1</v>
          </cell>
          <cell r="D32">
            <v>2</v>
          </cell>
          <cell r="E32">
            <v>0</v>
          </cell>
          <cell r="F32">
            <v>37</v>
          </cell>
          <cell r="G32">
            <v>28.250000000000167</v>
          </cell>
        </row>
        <row r="33">
          <cell r="B33">
            <v>6</v>
          </cell>
          <cell r="C33">
            <v>1</v>
          </cell>
          <cell r="D33">
            <v>2</v>
          </cell>
          <cell r="E33">
            <v>0</v>
          </cell>
          <cell r="F33">
            <v>45</v>
          </cell>
          <cell r="G33">
            <v>35.600000000000186</v>
          </cell>
        </row>
      </sheetData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ffer to ISAT"/>
      <sheetName val="Expenses"/>
      <sheetName val="TSP"/>
      <sheetName val="CCN 3.0"/>
      <sheetName val="Tools&amp;Equipment"/>
      <sheetName val="ISIT  Cost summary"/>
      <sheetName val="erlang table"/>
      <sheetName val="AR"/>
      <sheetName val="Overview"/>
      <sheetName val="hitung"/>
      <sheetName val="TAX LIST"/>
      <sheetName val="COA"/>
      <sheetName val="PC_2"/>
      <sheetName val="Periode"/>
      <sheetName val="Sheet1"/>
      <sheetName val="Reference"/>
      <sheetName val="DataValidation"/>
      <sheetName val="Interdata"/>
      <sheetName val="tab"/>
      <sheetName val="Customize"/>
    </sheetNames>
    <sheetDataSet>
      <sheetData sheetId="0" refreshError="1"/>
      <sheetData sheetId="1" refreshError="1">
        <row r="8">
          <cell r="B8">
            <v>3680</v>
          </cell>
        </row>
      </sheetData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LTIM Summary"/>
      <sheetName val="KALTIM 2005 Config"/>
      <sheetName val="KALTENG-KALSEL Summary"/>
      <sheetName val="Link Config KALTENG-KALSEL 2005"/>
      <sheetName val="KALBAR Summary"/>
      <sheetName val="KALBAR 2005 BOQ"/>
      <sheetName val="TOTAL SUMMARY UPG KALIMANTAN 1A"/>
      <sheetName val="Link Config KALTENG_KALSEL 2005"/>
      <sheetName val="New 1B"/>
      <sheetName val="Add Config UM 10 K v1"/>
      <sheetName val="Cal."/>
      <sheetName val="Data"/>
      <sheetName val="erlang table"/>
      <sheetName val="BOM NEW RNC (SW) Central Huawei"/>
      <sheetName val="Financial Inputs"/>
      <sheetName val="FUs"/>
      <sheetName val="SUMMAV3X"/>
      <sheetName val="DI"/>
      <sheetName val="Expenses"/>
      <sheetName val="Assumption"/>
      <sheetName val="populasi"/>
      <sheetName val="tarip"/>
      <sheetName val="Sheet1"/>
      <sheetName val="hitung"/>
      <sheetName val="Overview"/>
      <sheetName val="Notes to BS"/>
    </sheetNames>
    <sheetDataSet>
      <sheetData sheetId="0" refreshError="1"/>
      <sheetData sheetId="1">
        <row r="4">
          <cell r="H4" t="str">
            <v>13EHP-17x2-1.2HP-HS</v>
          </cell>
        </row>
      </sheetData>
      <sheetData sheetId="2" refreshError="1"/>
      <sheetData sheetId="3" refreshError="1">
        <row r="2">
          <cell r="I2" t="str">
            <v>N/A</v>
          </cell>
        </row>
        <row r="3">
          <cell r="I3" t="str">
            <v>N/A</v>
          </cell>
        </row>
        <row r="4">
          <cell r="I4" t="str">
            <v>N/A</v>
          </cell>
        </row>
        <row r="5">
          <cell r="I5" t="str">
            <v>N/A</v>
          </cell>
        </row>
        <row r="6">
          <cell r="I6" t="str">
            <v>N/A</v>
          </cell>
        </row>
        <row r="7">
          <cell r="I7" t="str">
            <v>N/A</v>
          </cell>
        </row>
        <row r="8">
          <cell r="I8" t="str">
            <v>N/A</v>
          </cell>
        </row>
        <row r="9">
          <cell r="I9" t="str">
            <v>N/A</v>
          </cell>
        </row>
        <row r="10">
          <cell r="I10" t="str">
            <v>N/A</v>
          </cell>
        </row>
        <row r="11">
          <cell r="I11" t="str">
            <v>N/A</v>
          </cell>
        </row>
        <row r="12">
          <cell r="I12" t="str">
            <v>N/A</v>
          </cell>
        </row>
        <row r="13">
          <cell r="I13" t="str">
            <v>N/A</v>
          </cell>
        </row>
        <row r="14">
          <cell r="I14" t="str">
            <v>N/A</v>
          </cell>
        </row>
        <row r="15">
          <cell r="I15" t="str">
            <v>N/A</v>
          </cell>
        </row>
        <row r="16">
          <cell r="I16" t="str">
            <v>N/A</v>
          </cell>
        </row>
        <row r="17">
          <cell r="I17" t="str">
            <v>N/A</v>
          </cell>
        </row>
        <row r="18">
          <cell r="I18" t="str">
            <v>N/A</v>
          </cell>
        </row>
        <row r="19">
          <cell r="I19" t="str">
            <v>N/A</v>
          </cell>
        </row>
        <row r="20">
          <cell r="I20" t="str">
            <v>N/A</v>
          </cell>
        </row>
        <row r="21">
          <cell r="I21" t="str">
            <v>N/A</v>
          </cell>
        </row>
        <row r="22">
          <cell r="I22" t="str">
            <v>N/A</v>
          </cell>
        </row>
        <row r="23">
          <cell r="I23" t="str">
            <v>N/A</v>
          </cell>
        </row>
        <row r="24">
          <cell r="I24" t="str">
            <v>N/A</v>
          </cell>
        </row>
        <row r="25">
          <cell r="I25" t="str">
            <v>N/A</v>
          </cell>
        </row>
        <row r="26">
          <cell r="I26" t="str">
            <v>N/A</v>
          </cell>
        </row>
        <row r="27">
          <cell r="I27" t="str">
            <v>13EHP-8x2-0.6HP-HS</v>
          </cell>
        </row>
        <row r="28">
          <cell r="I28" t="str">
            <v>7EHP-8x2-1.2HP-HS</v>
          </cell>
        </row>
        <row r="29">
          <cell r="I29" t="str">
            <v>15EHP-8x2-0.6HP-HS</v>
          </cell>
        </row>
        <row r="30">
          <cell r="I30" t="str">
            <v>15EHP-17x2-0.6HP-HS</v>
          </cell>
        </row>
        <row r="31">
          <cell r="I31" t="str">
            <v>15EHP-17x2-0.6HP-HS</v>
          </cell>
        </row>
        <row r="32">
          <cell r="I32" t="str">
            <v>13EHP-8x2-0.6HP-HS</v>
          </cell>
        </row>
        <row r="33">
          <cell r="I33" t="str">
            <v>Upgrade to 16x2</v>
          </cell>
        </row>
        <row r="34">
          <cell r="I34" t="str">
            <v>Upgrade to 16x2</v>
          </cell>
        </row>
        <row r="35">
          <cell r="I35" t="str">
            <v>N/A</v>
          </cell>
        </row>
        <row r="36">
          <cell r="I36" t="str">
            <v>N/A</v>
          </cell>
        </row>
        <row r="37">
          <cell r="I37" t="str">
            <v>Upgrade to 16x2</v>
          </cell>
        </row>
        <row r="38">
          <cell r="I38" t="str">
            <v>Upgrade to 16x2</v>
          </cell>
        </row>
        <row r="39">
          <cell r="I39" t="str">
            <v>N/A</v>
          </cell>
        </row>
        <row r="40">
          <cell r="I40" t="str">
            <v>N/A</v>
          </cell>
        </row>
        <row r="41">
          <cell r="I41" t="str">
            <v>Upgrade to 16x2</v>
          </cell>
        </row>
        <row r="42">
          <cell r="I42" t="str">
            <v>7EHP-17x2-3.0HP-HS</v>
          </cell>
        </row>
        <row r="43">
          <cell r="I43" t="str">
            <v>Upgrade to 16x2</v>
          </cell>
        </row>
        <row r="44">
          <cell r="I44" t="str">
            <v>Upgrade 15EHP-8x2-0.6HP-1+0 to 15EHP-8x2-0.6HP-1+1 HS</v>
          </cell>
        </row>
        <row r="45">
          <cell r="I45" t="str">
            <v>Upgrade 13EHP-8x2-0.6HP-1+0 to 13EHP-8x2-0.6HP-1+1 HS</v>
          </cell>
        </row>
        <row r="46">
          <cell r="I46" t="str">
            <v>Upgrade 13EHP-8x2-0.6HP-1+0 to 13EHP-8x2-0.6HP-1+1 HS</v>
          </cell>
        </row>
        <row r="47">
          <cell r="I47" t="str">
            <v>Upgrade 13EHP-8x2-0.6HP-1+0 to 13EHP-8x2-0.6HP-1+1 HS</v>
          </cell>
        </row>
      </sheetData>
      <sheetData sheetId="4" refreshError="1"/>
      <sheetData sheetId="5" refreshError="1">
        <row r="4">
          <cell r="H4" t="str">
            <v>13EHP-17x2-1.2HP-HS</v>
          </cell>
        </row>
        <row r="5">
          <cell r="H5" t="str">
            <v>15EHP-17x2-0.6HP-HS</v>
          </cell>
        </row>
        <row r="6">
          <cell r="H6" t="str">
            <v>15EHP-8x2-0.6HP-HS</v>
          </cell>
        </row>
        <row r="7">
          <cell r="H7" t="str">
            <v>15EHP-8x2-0.6HP-HS</v>
          </cell>
        </row>
        <row r="8">
          <cell r="H8" t="str">
            <v>15EHP-8x2-0.6HP-HS</v>
          </cell>
        </row>
        <row r="9">
          <cell r="H9" t="str">
            <v>7EHP-8x2-1.2HP-HS</v>
          </cell>
        </row>
        <row r="10">
          <cell r="H10" t="str">
            <v>7EHP-8x2-2.4HP-HS</v>
          </cell>
        </row>
        <row r="11">
          <cell r="H11" t="str">
            <v>Upgrade 13EHP-8x2-0.6HP-1+0 to 13EHP-8x2-0.6HP-1+1 HS</v>
          </cell>
        </row>
        <row r="12">
          <cell r="H12" t="str">
            <v>Upgrade 13EHP-8x2-0.6HP-1+0 to 13EHP-8x2-0.6HP-1+1 HS</v>
          </cell>
        </row>
        <row r="13">
          <cell r="H13" t="str">
            <v>Upgrade 15EHP-8x2-0.6HP-1+0 to 15EHP-8x2-0.6HP-1+1 HS</v>
          </cell>
        </row>
        <row r="14">
          <cell r="H14" t="str">
            <v>Upgrade 15EHP-8x2-0.6HP-1+0 to 15EHP-8x2-0.6HP-1+1 HS</v>
          </cell>
        </row>
        <row r="15">
          <cell r="H15" t="str">
            <v>Upgrade 15EHP-8x2-0.6HP-1+0 to 15EHP-8x2-0.6HP-1+1 HS</v>
          </cell>
        </row>
        <row r="16">
          <cell r="H16" t="str">
            <v>Upgrade 15EHP-8x2-0.6HP-1+0 to 15EHP-8x2-0.6HP-1+1 HS</v>
          </cell>
        </row>
        <row r="17">
          <cell r="H17" t="str">
            <v>Upgrade 15EHP-8x2-0.6HP-1+0 to 15EHP-8x2-0.6HP-1+1 HS</v>
          </cell>
        </row>
        <row r="18">
          <cell r="H18" t="str">
            <v>N/A</v>
          </cell>
        </row>
        <row r="19">
          <cell r="H19" t="str">
            <v>N/A</v>
          </cell>
        </row>
        <row r="20">
          <cell r="H20" t="str">
            <v>N/A</v>
          </cell>
        </row>
        <row r="21">
          <cell r="H21" t="str">
            <v>N/A</v>
          </cell>
        </row>
        <row r="22">
          <cell r="H22" t="str">
            <v>N/A</v>
          </cell>
        </row>
        <row r="23">
          <cell r="H23" t="str">
            <v>Upgrade to 16x2</v>
          </cell>
        </row>
        <row r="24">
          <cell r="H24" t="str">
            <v>N/A</v>
          </cell>
        </row>
        <row r="25">
          <cell r="H25" t="str">
            <v>N/A</v>
          </cell>
        </row>
        <row r="26">
          <cell r="H26" t="str">
            <v>N/A</v>
          </cell>
        </row>
        <row r="27">
          <cell r="H27" t="str">
            <v>N/A</v>
          </cell>
        </row>
        <row r="28">
          <cell r="H28" t="str">
            <v>N/A</v>
          </cell>
        </row>
        <row r="29">
          <cell r="H29" t="str">
            <v>N/A</v>
          </cell>
        </row>
        <row r="30">
          <cell r="H30" t="str">
            <v>Upgrade to 16x2</v>
          </cell>
        </row>
        <row r="31">
          <cell r="H31" t="str">
            <v>N/A</v>
          </cell>
        </row>
        <row r="32">
          <cell r="H32" t="str">
            <v>N/A</v>
          </cell>
        </row>
        <row r="33">
          <cell r="H33" t="str">
            <v>N/A</v>
          </cell>
        </row>
        <row r="34">
          <cell r="H34" t="str">
            <v>N/A</v>
          </cell>
        </row>
        <row r="35">
          <cell r="H35" t="str">
            <v>N/A</v>
          </cell>
        </row>
        <row r="36">
          <cell r="H36" t="str">
            <v>N/A</v>
          </cell>
        </row>
        <row r="37">
          <cell r="H37" t="str">
            <v>N/A</v>
          </cell>
        </row>
        <row r="38">
          <cell r="H38" t="str">
            <v>N/A</v>
          </cell>
        </row>
        <row r="39">
          <cell r="H39" t="str">
            <v>N/A</v>
          </cell>
        </row>
        <row r="40">
          <cell r="H40" t="str">
            <v>N/A</v>
          </cell>
        </row>
        <row r="41">
          <cell r="H41" t="str">
            <v>N/A</v>
          </cell>
        </row>
        <row r="42">
          <cell r="H42" t="str">
            <v>N/A</v>
          </cell>
        </row>
        <row r="43">
          <cell r="H43" t="str">
            <v>N/A</v>
          </cell>
        </row>
        <row r="44">
          <cell r="H44" t="str">
            <v>N/A</v>
          </cell>
        </row>
        <row r="45">
          <cell r="H45" t="str">
            <v>N/A</v>
          </cell>
        </row>
        <row r="46">
          <cell r="H46" t="str">
            <v>N/A</v>
          </cell>
        </row>
        <row r="47">
          <cell r="H47" t="str">
            <v>N/A</v>
          </cell>
        </row>
        <row r="48">
          <cell r="H48" t="str">
            <v>N/A</v>
          </cell>
        </row>
        <row r="49">
          <cell r="H49" t="str">
            <v>N/A</v>
          </cell>
        </row>
        <row r="50">
          <cell r="H50" t="str">
            <v>N/A</v>
          </cell>
        </row>
        <row r="51">
          <cell r="H51" t="str">
            <v>N/A</v>
          </cell>
        </row>
        <row r="52">
          <cell r="H52" t="str">
            <v>N/A</v>
          </cell>
        </row>
        <row r="53">
          <cell r="H53" t="str">
            <v>N/A</v>
          </cell>
        </row>
        <row r="54">
          <cell r="H54" t="str">
            <v>N/A</v>
          </cell>
        </row>
      </sheetData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WLOPT"/>
      <sheetName val="ASUNSUB1"/>
      <sheetName val="ASUNSUB3"/>
      <sheetName val="guyan"/>
      <sheetName val="OVERVIEW"/>
      <sheetName val="SEK"/>
      <sheetName val="VSP"/>
      <sheetName val="UNPRDUCT"/>
      <sheetName val="UNPRCABLE"/>
      <sheetName val="ASUNSUB2"/>
      <sheetName val="UNIT PRICE"/>
      <sheetName val="KS TUBUN"/>
      <sheetName val="OTHER STO's"/>
      <sheetName val="AS1MODM"/>
      <sheetName val="AS1MODH"/>
      <sheetName val="AS1MODD"/>
      <sheetName val="COPPER ACCESS"/>
      <sheetName val="TRAINING"/>
      <sheetName val="cooper"/>
      <sheetName val="Link Config KALTENG-KALSEL 2005"/>
      <sheetName val="KALBAR 2005 BOQ"/>
      <sheetName val="Tax Rate"/>
      <sheetName val="Cost List"/>
      <sheetName val="UnitPrices"/>
      <sheetName val="Auflistung"/>
      <sheetName val="DAF.INVEN U.O"/>
      <sheetName val="Expenses"/>
      <sheetName val="P3"/>
      <sheetName val="ESTIMASI MITRA"/>
      <sheetName val="New 1B"/>
      <sheetName val="Asumsi"/>
      <sheetName val="Assumption"/>
      <sheetName val="UOM"/>
      <sheetName val="UNITPRICE"/>
      <sheetName val="calculation"/>
      <sheetName val="GS EJ"/>
      <sheetName val="Customize"/>
      <sheetName val="UNIT_PRICE"/>
      <sheetName val="KS_TUBUN"/>
      <sheetName val="OTHER_STO's"/>
      <sheetName val="COPPER_ACCESS"/>
      <sheetName val="Tax_Rate"/>
      <sheetName val="Cost_List"/>
      <sheetName val="Link_Config_KALTENG-KALSEL_2005"/>
      <sheetName val="KALBAR_2005_BOQ"/>
      <sheetName val="GS_EJ"/>
      <sheetName val="CALCULATION WORK --&gt; FOR VERDI"/>
      <sheetName val="Material Installation"/>
      <sheetName val="Parameters"/>
      <sheetName val="Summary"/>
      <sheetName val="Paths - 261 Sites Scenario"/>
      <sheetName val="Antenna"/>
      <sheetName val="cHECKER"/>
      <sheetName val="DT"/>
      <sheetName val="RPO"/>
      <sheetName val="AGING"/>
      <sheetName val="Sheet1"/>
      <sheetName val="#BEZUG"/>
      <sheetName val="Constants"/>
      <sheetName val="BSCInput"/>
    </sheetNames>
    <sheetDataSet>
      <sheetData sheetId="0" refreshError="1">
        <row r="4">
          <cell r="AG4">
            <v>1.52</v>
          </cell>
        </row>
        <row r="5">
          <cell r="AG5">
            <v>2326</v>
          </cell>
        </row>
      </sheetData>
      <sheetData sheetId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PCM Link All"/>
      <sheetName val="TPCM Link p1 &amp; upgrade"/>
      <sheetName val="TPCM Link P2"/>
      <sheetName val="TPCM Link P3"/>
      <sheetName val="TPCM Link p1(upgrade) only"/>
      <sheetName val="Table 6 - Implementation "/>
      <sheetName val="Table 7 - Services"/>
      <sheetName val="Table 11 - Support"/>
      <sheetName val="Table 13 - Optional Service"/>
      <sheetName val="Table 14 - HLR exp"/>
      <sheetName val="Table 8 - Training"/>
      <sheetName val="Parameters"/>
      <sheetName val="Nodes (2100)"/>
      <sheetName val="Nodes (2500)"/>
      <sheetName val="FA"/>
      <sheetName val="training"/>
      <sheetName val="2. ND (3 phase)"/>
      <sheetName val="2. ND 350_400SV"/>
      <sheetName val="2. ND (550)"/>
      <sheetName val="2. ND (350)"/>
      <sheetName val="4. LI"/>
      <sheetName val="NRO"/>
      <sheetName val="NRO rate new"/>
      <sheetName val="Breakdown"/>
      <sheetName val="1. MVSI"/>
      <sheetName val="Test Kit"/>
      <sheetName val="MVV detail"/>
      <sheetName val="SPRS"/>
      <sheetName val="PM (3 phases)"/>
      <sheetName val="4.3 DGT Inspection (3 phases)"/>
      <sheetName val="3. System upgrade"/>
      <sheetName val="3.3b System Support (2100)"/>
      <sheetName val="3.3b System Support (2500)"/>
      <sheetName val="Detail System support (2500)"/>
      <sheetName val="Detail System Support (2100)"/>
      <sheetName val="ERT assumption (3 phase)"/>
      <sheetName val="Detail System Support"/>
      <sheetName val="SPMS"/>
      <sheetName val="Analysis"/>
      <sheetName val="Revision"/>
      <sheetName val="Mandatory Service"/>
      <sheetName val="Optional Services"/>
      <sheetName val="Optional Implementation"/>
      <sheetName val="Mandotary Implementation"/>
      <sheetName val="Summary"/>
      <sheetName val="TPR-1"/>
      <sheetName val="Site Acq"/>
      <sheetName val="LWLOPT"/>
      <sheetName val="US indoor vs macro outdoor"/>
      <sheetName val="US"/>
      <sheetName val="Unit MA &amp; Install"/>
      <sheetName val="AN5 WPP"/>
      <sheetName val="Link Config KALTENG-KALSEL 2005"/>
      <sheetName val="KALBAR 2005 BOQ"/>
      <sheetName val="New 1B"/>
      <sheetName val="Add Config UM 10 K v1"/>
      <sheetName val="Cal."/>
      <sheetName val="Data"/>
      <sheetName val="erlang table"/>
      <sheetName val="DAF.INVEN U.O"/>
      <sheetName val="ESTIMASI MITRA"/>
      <sheetName val="Assumption"/>
      <sheetName val="Asumsi"/>
      <sheetName val="UOM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57">
          <cell r="B57">
            <v>7.56</v>
          </cell>
        </row>
      </sheetData>
      <sheetData sheetId="8"/>
      <sheetData sheetId="9">
        <row r="57">
          <cell r="B57">
            <v>7.56</v>
          </cell>
        </row>
      </sheetData>
      <sheetData sheetId="10">
        <row r="57">
          <cell r="B57">
            <v>7.56</v>
          </cell>
        </row>
      </sheetData>
      <sheetData sheetId="11" refreshError="1">
        <row r="57">
          <cell r="B57">
            <v>7.56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 Requirement"/>
      <sheetName val="Resource Costs"/>
      <sheetName val="Quotation Form"/>
      <sheetName val="Service Description"/>
      <sheetName val="Data"/>
      <sheetName val="Parameters"/>
      <sheetName val="US indoor vs macro outdoor"/>
      <sheetName val="Overview"/>
      <sheetName val="VOLUMES 2003"/>
      <sheetName val="US"/>
      <sheetName val="Unit MA &amp; Install"/>
      <sheetName val="AN5 WPP"/>
      <sheetName val="Link Config KALTENG-KALSEL 2005"/>
      <sheetName val="KALBAR 2005 BOQ"/>
      <sheetName val="New 1B"/>
      <sheetName val="Add Config UM 10 K v1"/>
      <sheetName val="Cal."/>
      <sheetName val="LWLOPT"/>
      <sheetName val="ESTIMASI MITRA"/>
      <sheetName val="DELETE"/>
      <sheetName val="Constants"/>
      <sheetName val="SPMS Price Cal"/>
      <sheetName val="Cost List"/>
      <sheetName val="SP Input"/>
      <sheetName val="Input"/>
      <sheetName val="Cluster Penalty"/>
      <sheetName val="Sheet2"/>
      <sheetName val="Legend"/>
      <sheetName val="erlang table"/>
      <sheetName val="Currency &amp; Site Names"/>
      <sheetName val=" "/>
      <sheetName val="Sheet1"/>
      <sheetName val="Factors"/>
      <sheetName val="ISAT WCDMA"/>
      <sheetName val="Hourly Based Service Resources"/>
      <sheetName val="Explanations"/>
      <sheetName val="Customize"/>
      <sheetName val="Discount Tables"/>
      <sheetName val="Drop List"/>
      <sheetName val="Simple Coff."/>
      <sheetName val="FireCodes"/>
      <sheetName val="progress_info"/>
      <sheetName val="SALES ITEMS"/>
      <sheetName val="Batam"/>
      <sheetName val="EJ master schedule"/>
      <sheetName val="ATP"/>
    </sheetNames>
    <sheetDataSet>
      <sheetData sheetId="0">
        <row r="5">
          <cell r="B5">
            <v>0.52</v>
          </cell>
        </row>
      </sheetData>
      <sheetData sheetId="1"/>
      <sheetData sheetId="2"/>
      <sheetData sheetId="3"/>
      <sheetData sheetId="4" refreshError="1">
        <row r="5">
          <cell r="B5">
            <v>0.52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 refreshError="1"/>
      <sheetData sheetId="44" refreshError="1"/>
      <sheetData sheetId="45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IRR Approved"/>
      <sheetName val="PARAMETER"/>
      <sheetName val="Summary BR"/>
      <sheetName val="Book Value (2)"/>
      <sheetName val="Analisa"/>
    </sheetNames>
    <sheetDataSet>
      <sheetData sheetId="0"/>
      <sheetData sheetId="1"/>
      <sheetData sheetId="2">
        <row r="5">
          <cell r="G5">
            <v>4983636.9339999985</v>
          </cell>
        </row>
        <row r="10">
          <cell r="G10">
            <v>55204040.159999996</v>
          </cell>
          <cell r="H10">
            <v>56308120.963199995</v>
          </cell>
          <cell r="I10">
            <v>57434283.382463992</v>
          </cell>
          <cell r="J10">
            <v>58582969.050113268</v>
          </cell>
          <cell r="K10">
            <v>59754628.43111553</v>
          </cell>
        </row>
      </sheetData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Aspect">
      <a:dk1>
        <a:sysClr val="windowText" lastClr="000000"/>
      </a:dk1>
      <a:lt1>
        <a:sysClr val="window" lastClr="FFFFFF"/>
      </a:lt1>
      <a:dk2>
        <a:srgbClr val="323232"/>
      </a:dk2>
      <a:lt2>
        <a:srgbClr val="E3DED1"/>
      </a:lt2>
      <a:accent1>
        <a:srgbClr val="F07F09"/>
      </a:accent1>
      <a:accent2>
        <a:srgbClr val="9F2936"/>
      </a:accent2>
      <a:accent3>
        <a:srgbClr val="1B587C"/>
      </a:accent3>
      <a:accent4>
        <a:srgbClr val="4E8542"/>
      </a:accent4>
      <a:accent5>
        <a:srgbClr val="604878"/>
      </a:accent5>
      <a:accent6>
        <a:srgbClr val="C19859"/>
      </a:accent6>
      <a:hlink>
        <a:srgbClr val="6B9F25"/>
      </a:hlink>
      <a:folHlink>
        <a:srgbClr val="B26B0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R31"/>
  <sheetViews>
    <sheetView showGridLines="0" tabSelected="1" zoomScale="78" zoomScaleNormal="78" workbookViewId="0">
      <selection activeCell="M20" sqref="M20"/>
    </sheetView>
  </sheetViews>
  <sheetFormatPr defaultColWidth="8.58203125" defaultRowHeight="15.5"/>
  <cols>
    <col min="1" max="1" width="4.08203125" style="138" customWidth="1"/>
    <col min="2" max="2" width="3" style="138" customWidth="1"/>
    <col min="3" max="3" width="16.58203125" style="138" customWidth="1"/>
    <col min="4" max="4" width="25.5" style="138" customWidth="1"/>
    <col min="5" max="5" width="4.08203125" style="138" customWidth="1"/>
    <col min="6" max="6" width="4.83203125" style="138" customWidth="1"/>
    <col min="7" max="7" width="10.58203125" style="138" customWidth="1"/>
    <col min="8" max="8" width="8.33203125" style="138" customWidth="1"/>
    <col min="9" max="9" width="5.33203125" style="138" customWidth="1"/>
    <col min="10" max="10" width="2.08203125" style="138" customWidth="1"/>
    <col min="11" max="11" width="5.08203125" style="138" customWidth="1"/>
    <col min="12" max="12" width="18.33203125" style="138" bestFit="1" customWidth="1"/>
    <col min="13" max="13" width="16.5" style="138" customWidth="1"/>
    <col min="14" max="14" width="2.08203125" style="138" customWidth="1"/>
    <col min="15" max="15" width="3.58203125" style="138" customWidth="1"/>
    <col min="16" max="16" width="11.83203125" style="138" bestFit="1" customWidth="1"/>
    <col min="17" max="17" width="12.9140625" style="138" bestFit="1" customWidth="1"/>
    <col min="18" max="16384" width="8.58203125" style="138"/>
  </cols>
  <sheetData>
    <row r="1" spans="2:17" ht="8.5" customHeight="1"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</row>
    <row r="2" spans="2:17" ht="14.5" customHeight="1">
      <c r="B2" s="228"/>
      <c r="C2" s="162" t="s">
        <v>288</v>
      </c>
      <c r="D2" s="228"/>
      <c r="E2" s="228"/>
      <c r="F2" s="228"/>
      <c r="G2" s="228"/>
      <c r="H2" s="228"/>
      <c r="I2" s="228"/>
      <c r="J2" s="228"/>
      <c r="K2" s="228"/>
      <c r="L2" s="228"/>
      <c r="N2" s="404" t="s">
        <v>267</v>
      </c>
    </row>
    <row r="3" spans="2:17" ht="18.5">
      <c r="B3" s="228"/>
      <c r="C3" s="229" t="s">
        <v>165</v>
      </c>
      <c r="D3" s="162" t="s">
        <v>236</v>
      </c>
      <c r="E3" s="228"/>
      <c r="F3" s="228"/>
      <c r="G3" s="228"/>
      <c r="H3" s="228"/>
      <c r="J3" s="230" t="s">
        <v>166</v>
      </c>
      <c r="K3" s="230"/>
      <c r="L3" s="230"/>
      <c r="M3" s="231">
        <v>45573</v>
      </c>
      <c r="N3" s="228"/>
    </row>
    <row r="4" spans="2:17" ht="18.5">
      <c r="B4" s="228"/>
      <c r="C4" s="229" t="s">
        <v>167</v>
      </c>
      <c r="D4" s="162" t="s">
        <v>240</v>
      </c>
      <c r="E4" s="228"/>
      <c r="F4" s="228"/>
      <c r="G4" s="228"/>
      <c r="H4" s="228"/>
      <c r="M4" s="228"/>
      <c r="N4" s="228"/>
    </row>
    <row r="5" spans="2:17" ht="1" customHeight="1" thickBot="1">
      <c r="B5" s="228"/>
      <c r="C5" s="162"/>
      <c r="D5" s="228"/>
      <c r="E5" s="228"/>
      <c r="F5" s="228"/>
      <c r="G5" s="228"/>
      <c r="H5" s="228"/>
      <c r="I5" s="228"/>
      <c r="J5" s="228"/>
      <c r="K5" s="228"/>
      <c r="L5" s="228"/>
      <c r="M5" s="228"/>
      <c r="N5" s="228"/>
    </row>
    <row r="6" spans="2:17" s="232" customFormat="1" ht="19" thickBot="1">
      <c r="B6" s="441" t="s">
        <v>168</v>
      </c>
      <c r="C6" s="442"/>
      <c r="D6" s="443"/>
      <c r="E6" s="441" t="s">
        <v>169</v>
      </c>
      <c r="F6" s="442"/>
      <c r="G6" s="442"/>
      <c r="H6" s="442"/>
      <c r="I6" s="442"/>
      <c r="J6" s="441" t="s">
        <v>170</v>
      </c>
      <c r="K6" s="442"/>
      <c r="L6" s="442"/>
      <c r="M6" s="442"/>
      <c r="N6" s="443"/>
    </row>
    <row r="7" spans="2:17">
      <c r="B7" s="444" t="s">
        <v>171</v>
      </c>
      <c r="C7" s="445"/>
      <c r="D7" s="233" t="s">
        <v>238</v>
      </c>
      <c r="E7" s="446" t="s">
        <v>172</v>
      </c>
      <c r="F7" s="446"/>
      <c r="G7" s="446"/>
      <c r="H7" s="446"/>
      <c r="I7" s="446"/>
      <c r="J7" s="234"/>
      <c r="K7" s="445" t="s">
        <v>173</v>
      </c>
      <c r="L7" s="445"/>
      <c r="M7" s="235">
        <v>0</v>
      </c>
      <c r="N7" s="233"/>
    </row>
    <row r="8" spans="2:17">
      <c r="B8" s="439" t="s">
        <v>159</v>
      </c>
      <c r="C8" s="440"/>
      <c r="D8" s="236"/>
      <c r="E8" s="437" t="s">
        <v>174</v>
      </c>
      <c r="F8" s="437"/>
      <c r="G8" s="437"/>
      <c r="H8" s="237"/>
      <c r="I8" s="228"/>
      <c r="J8" s="238"/>
      <c r="K8" s="437" t="s">
        <v>175</v>
      </c>
      <c r="L8" s="437"/>
      <c r="M8" s="239">
        <v>5</v>
      </c>
      <c r="N8" s="240"/>
    </row>
    <row r="9" spans="2:17">
      <c r="B9" s="439"/>
      <c r="C9" s="440"/>
      <c r="D9" s="240"/>
      <c r="E9" s="437" t="s">
        <v>176</v>
      </c>
      <c r="F9" s="437"/>
      <c r="G9" s="437"/>
      <c r="H9" s="237">
        <v>577</v>
      </c>
      <c r="I9" s="228"/>
      <c r="J9" s="238"/>
      <c r="K9" s="437" t="s">
        <v>177</v>
      </c>
      <c r="L9" s="437"/>
      <c r="M9" s="241">
        <f>'PnL (D)'!C22</f>
        <v>0.1</v>
      </c>
      <c r="N9" s="240"/>
      <c r="P9" s="157">
        <f>H9*125000</f>
        <v>72125000</v>
      </c>
      <c r="Q9" s="157">
        <f>P9*12</f>
        <v>865500000</v>
      </c>
    </row>
    <row r="10" spans="2:17">
      <c r="B10" s="242" t="s">
        <v>178</v>
      </c>
      <c r="C10" s="243"/>
      <c r="D10" s="240" t="s">
        <v>239</v>
      </c>
      <c r="E10" s="437" t="s">
        <v>179</v>
      </c>
      <c r="F10" s="437"/>
      <c r="G10" s="437"/>
      <c r="H10" s="244"/>
      <c r="I10" s="228"/>
      <c r="J10" s="238"/>
      <c r="K10" s="437" t="s">
        <v>180</v>
      </c>
      <c r="L10" s="437"/>
      <c r="M10" s="235">
        <v>0</v>
      </c>
      <c r="N10" s="240"/>
    </row>
    <row r="11" spans="2:17">
      <c r="B11" s="245" t="s">
        <v>181</v>
      </c>
      <c r="C11" s="246"/>
      <c r="D11" s="240"/>
      <c r="E11" s="433" t="s">
        <v>182</v>
      </c>
      <c r="F11" s="433"/>
      <c r="G11" s="433"/>
      <c r="H11" s="433"/>
      <c r="I11" s="433"/>
      <c r="J11" s="247"/>
      <c r="K11" s="426" t="s">
        <v>30</v>
      </c>
      <c r="L11" s="426"/>
      <c r="M11" s="235">
        <f>IRR!R18</f>
        <v>2061404860</v>
      </c>
      <c r="N11" s="240"/>
    </row>
    <row r="12" spans="2:17">
      <c r="B12" s="245" t="s">
        <v>160</v>
      </c>
      <c r="C12" s="246"/>
      <c r="D12" s="240" t="s">
        <v>240</v>
      </c>
      <c r="E12" s="438" t="s">
        <v>232</v>
      </c>
      <c r="F12" s="438"/>
      <c r="G12" s="438"/>
      <c r="H12" s="248">
        <v>410</v>
      </c>
      <c r="I12" s="228"/>
      <c r="J12" s="238"/>
      <c r="K12" s="426" t="s">
        <v>107</v>
      </c>
      <c r="L12" s="426"/>
      <c r="M12" s="235">
        <f>IRR!R12</f>
        <v>7339954</v>
      </c>
      <c r="N12" s="240"/>
    </row>
    <row r="13" spans="2:17">
      <c r="B13" s="249" t="s">
        <v>184</v>
      </c>
      <c r="C13" s="250"/>
      <c r="D13" s="251"/>
      <c r="E13" s="438" t="s">
        <v>183</v>
      </c>
      <c r="F13" s="438"/>
      <c r="G13" s="438"/>
      <c r="H13" s="248">
        <v>0</v>
      </c>
      <c r="I13" s="228"/>
      <c r="J13" s="238"/>
      <c r="K13" s="426" t="s">
        <v>230</v>
      </c>
      <c r="L13" s="426"/>
      <c r="M13" s="116">
        <f>IRR!R23</f>
        <v>618421458</v>
      </c>
      <c r="N13" s="240"/>
    </row>
    <row r="14" spans="2:17">
      <c r="B14" s="249" t="s">
        <v>186</v>
      </c>
      <c r="C14" s="250"/>
      <c r="D14" s="251">
        <v>2</v>
      </c>
      <c r="E14" s="384" t="s">
        <v>185</v>
      </c>
      <c r="F14" s="384"/>
      <c r="G14" s="384"/>
      <c r="H14" s="248">
        <v>0</v>
      </c>
      <c r="I14" s="228"/>
      <c r="J14" s="238"/>
      <c r="K14" s="426" t="s">
        <v>231</v>
      </c>
      <c r="L14" s="426"/>
      <c r="M14" s="235">
        <f>SUM(IRR!R24:R27)</f>
        <v>47100092.450000003</v>
      </c>
      <c r="N14" s="240"/>
    </row>
    <row r="15" spans="2:17" ht="16" thickBot="1">
      <c r="B15" s="249"/>
      <c r="C15" s="250"/>
      <c r="D15" s="251"/>
      <c r="E15" s="384" t="s">
        <v>187</v>
      </c>
      <c r="F15" s="384"/>
      <c r="G15" s="384"/>
      <c r="H15" s="248"/>
      <c r="I15" s="228"/>
      <c r="J15" s="238"/>
      <c r="K15" s="246"/>
      <c r="L15" s="246"/>
      <c r="M15" s="228"/>
      <c r="N15" s="240"/>
    </row>
    <row r="16" spans="2:17">
      <c r="B16" s="238"/>
      <c r="C16" s="228"/>
      <c r="D16" s="240"/>
      <c r="E16" s="433" t="s">
        <v>188</v>
      </c>
      <c r="F16" s="433"/>
      <c r="G16" s="433"/>
      <c r="H16" s="433"/>
      <c r="I16" s="433"/>
      <c r="J16" s="253"/>
      <c r="K16" s="434" t="s">
        <v>5</v>
      </c>
      <c r="L16" s="435"/>
      <c r="M16" s="385" t="str">
        <f>IRR!F44</f>
        <v>Positip</v>
      </c>
      <c r="N16" s="240"/>
    </row>
    <row r="17" spans="2:18">
      <c r="B17" s="238"/>
      <c r="C17" s="228"/>
      <c r="D17" s="240"/>
      <c r="E17" s="262"/>
      <c r="F17" s="262"/>
      <c r="G17" s="262"/>
      <c r="H17" s="262"/>
      <c r="I17" s="262"/>
      <c r="J17" s="253"/>
      <c r="K17" s="263" t="s">
        <v>6</v>
      </c>
      <c r="L17" s="264"/>
      <c r="M17" s="386">
        <f>IRR!F45</f>
        <v>33.402898839960031</v>
      </c>
      <c r="N17" s="240"/>
    </row>
    <row r="18" spans="2:18">
      <c r="B18" s="238"/>
      <c r="C18" s="228"/>
      <c r="D18" s="240"/>
      <c r="E18" s="228"/>
      <c r="F18" s="228"/>
      <c r="G18" s="228"/>
      <c r="H18" s="228"/>
      <c r="I18" s="228"/>
      <c r="J18" s="254"/>
      <c r="K18" s="427" t="s">
        <v>189</v>
      </c>
      <c r="L18" s="428"/>
      <c r="M18" s="383">
        <f>IRR!F46</f>
        <v>910908187.02209687</v>
      </c>
      <c r="N18" s="240"/>
    </row>
    <row r="19" spans="2:18">
      <c r="B19" s="238"/>
      <c r="C19" s="228"/>
      <c r="D19" s="240"/>
      <c r="E19" s="228"/>
      <c r="F19" s="228"/>
      <c r="G19" s="228"/>
      <c r="H19" s="228"/>
      <c r="I19" s="228"/>
      <c r="J19" s="254"/>
      <c r="K19" s="427" t="s">
        <v>190</v>
      </c>
      <c r="L19" s="428"/>
      <c r="M19" s="255">
        <f>IRR!F47</f>
        <v>0.67715145949059219</v>
      </c>
      <c r="N19" s="240"/>
      <c r="R19" s="138" t="s">
        <v>21</v>
      </c>
    </row>
    <row r="20" spans="2:18" ht="16" thickBot="1">
      <c r="B20" s="238"/>
      <c r="C20" s="228"/>
      <c r="D20" s="240"/>
      <c r="E20" s="228"/>
      <c r="F20" s="228"/>
      <c r="G20" s="228"/>
      <c r="H20" s="228"/>
      <c r="I20" s="228"/>
      <c r="J20" s="254"/>
      <c r="K20" s="429" t="s">
        <v>191</v>
      </c>
      <c r="L20" s="430"/>
      <c r="M20" s="256">
        <f>IRR!F48</f>
        <v>0</v>
      </c>
      <c r="N20" s="240"/>
      <c r="Q20" s="138" t="s">
        <v>21</v>
      </c>
    </row>
    <row r="21" spans="2:18" ht="16" thickBot="1">
      <c r="B21" s="257"/>
      <c r="C21" s="258"/>
      <c r="D21" s="259"/>
      <c r="E21" s="258"/>
      <c r="F21" s="258" t="s">
        <v>21</v>
      </c>
      <c r="G21" s="258"/>
      <c r="H21" s="258"/>
      <c r="I21" s="258"/>
      <c r="J21" s="238"/>
      <c r="K21" s="252"/>
      <c r="L21" s="246"/>
      <c r="M21" s="246"/>
      <c r="N21" s="240"/>
    </row>
    <row r="22" spans="2:18">
      <c r="B22" s="260" t="s">
        <v>192</v>
      </c>
      <c r="C22" s="261"/>
      <c r="D22" s="261"/>
      <c r="E22" s="261"/>
      <c r="F22" s="261"/>
      <c r="G22" s="261"/>
      <c r="H22" s="261"/>
      <c r="I22" s="261"/>
      <c r="J22" s="261"/>
      <c r="L22" s="436" t="s">
        <v>193</v>
      </c>
      <c r="M22" s="436"/>
      <c r="N22" s="233"/>
    </row>
    <row r="23" spans="2:18">
      <c r="B23" s="238"/>
      <c r="C23" s="228"/>
      <c r="D23" s="228"/>
      <c r="E23" s="228"/>
      <c r="F23" s="228"/>
      <c r="G23" s="228"/>
      <c r="H23" s="228"/>
      <c r="I23" s="228"/>
      <c r="J23" s="228"/>
      <c r="K23" s="228"/>
      <c r="L23" s="431" t="s">
        <v>194</v>
      </c>
      <c r="M23" s="432"/>
      <c r="N23" s="240"/>
    </row>
    <row r="24" spans="2:18">
      <c r="B24" s="393"/>
      <c r="C24" s="228"/>
      <c r="D24" s="228"/>
      <c r="E24" s="228"/>
      <c r="F24" s="228"/>
      <c r="G24" s="228"/>
      <c r="H24" s="228"/>
      <c r="I24" s="228"/>
      <c r="J24" s="228"/>
      <c r="K24" s="228"/>
      <c r="L24" s="228"/>
      <c r="M24" s="228"/>
      <c r="N24" s="240"/>
    </row>
    <row r="25" spans="2:18">
      <c r="B25" s="393"/>
      <c r="C25" s="228"/>
      <c r="D25" s="228"/>
      <c r="E25" s="228"/>
      <c r="F25" s="228"/>
      <c r="G25" s="228"/>
      <c r="H25" s="228"/>
      <c r="I25" s="228"/>
      <c r="J25" s="228"/>
      <c r="K25" s="228"/>
      <c r="L25" s="228"/>
      <c r="M25" s="228"/>
      <c r="N25" s="240"/>
    </row>
    <row r="26" spans="2:18">
      <c r="B26" s="393"/>
      <c r="C26" s="228"/>
      <c r="E26" s="228"/>
      <c r="F26" s="228"/>
      <c r="G26" s="228"/>
      <c r="H26" s="228"/>
      <c r="I26" s="228"/>
      <c r="J26" s="228"/>
      <c r="K26" s="228"/>
      <c r="L26" s="228"/>
      <c r="M26" s="228"/>
      <c r="N26" s="240"/>
    </row>
    <row r="27" spans="2:18">
      <c r="B27" s="393"/>
      <c r="C27" s="228"/>
      <c r="D27" s="228"/>
      <c r="E27" s="228"/>
      <c r="F27" s="228"/>
      <c r="G27" s="228"/>
      <c r="H27" s="228"/>
      <c r="I27" s="228"/>
      <c r="J27" s="228"/>
      <c r="K27" s="228"/>
      <c r="L27" s="228"/>
      <c r="M27" s="228"/>
      <c r="N27" s="240"/>
    </row>
    <row r="28" spans="2:18">
      <c r="B28" s="238"/>
      <c r="C28" s="228"/>
      <c r="E28" s="228"/>
      <c r="F28" s="228"/>
      <c r="G28" s="228"/>
      <c r="H28" s="228"/>
      <c r="I28" s="228"/>
      <c r="J28" s="228"/>
      <c r="K28" s="228"/>
      <c r="L28" s="228"/>
      <c r="M28" s="228"/>
      <c r="N28" s="240"/>
    </row>
    <row r="29" spans="2:18" ht="16" thickBot="1">
      <c r="B29" s="257"/>
      <c r="C29" s="258"/>
      <c r="D29" s="258"/>
      <c r="E29" s="258"/>
      <c r="F29" s="258"/>
      <c r="G29" s="258"/>
      <c r="H29" s="258"/>
      <c r="I29" s="258"/>
      <c r="J29" s="258"/>
      <c r="K29" s="258"/>
      <c r="L29" s="258"/>
      <c r="M29" s="258"/>
      <c r="N29" s="259"/>
    </row>
    <row r="31" spans="2:18">
      <c r="B31" s="154" t="s">
        <v>195</v>
      </c>
    </row>
  </sheetData>
  <mergeCells count="28">
    <mergeCell ref="B6:D6"/>
    <mergeCell ref="E6:I6"/>
    <mergeCell ref="J6:N6"/>
    <mergeCell ref="B7:C7"/>
    <mergeCell ref="E7:I7"/>
    <mergeCell ref="K7:L7"/>
    <mergeCell ref="B8:C8"/>
    <mergeCell ref="E8:G8"/>
    <mergeCell ref="K8:L8"/>
    <mergeCell ref="B9:C9"/>
    <mergeCell ref="E9:G9"/>
    <mergeCell ref="K9:L9"/>
    <mergeCell ref="E10:G10"/>
    <mergeCell ref="K10:L10"/>
    <mergeCell ref="E11:I11"/>
    <mergeCell ref="K12:L12"/>
    <mergeCell ref="E13:G13"/>
    <mergeCell ref="K11:L11"/>
    <mergeCell ref="E12:G12"/>
    <mergeCell ref="K13:L13"/>
    <mergeCell ref="K14:L14"/>
    <mergeCell ref="K19:L19"/>
    <mergeCell ref="K20:L20"/>
    <mergeCell ref="L23:M23"/>
    <mergeCell ref="E16:I16"/>
    <mergeCell ref="K16:L16"/>
    <mergeCell ref="K18:L18"/>
    <mergeCell ref="L22:M22"/>
  </mergeCells>
  <pageMargins left="0.79" right="0.7" top="0.3" bottom="0.19" header="0.3" footer="0.3"/>
  <pageSetup paperSize="9" scale="98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B1:N14"/>
  <sheetViews>
    <sheetView showGridLines="0" zoomScale="70" zoomScaleNormal="70" workbookViewId="0">
      <pane ySplit="4" topLeftCell="A5" activePane="bottomLeft" state="frozen"/>
      <selection pane="bottomLeft" activeCell="D7" sqref="D7"/>
    </sheetView>
  </sheetViews>
  <sheetFormatPr defaultColWidth="9" defaultRowHeight="18.5"/>
  <cols>
    <col min="1" max="1" width="3.08203125" style="104" customWidth="1"/>
    <col min="2" max="2" width="20.08203125" style="104" bestFit="1" customWidth="1"/>
    <col min="3" max="3" width="2.08203125" style="104" customWidth="1"/>
    <col min="4" max="4" width="33.08203125" style="104" bestFit="1" customWidth="1"/>
    <col min="5" max="5" width="2.08203125" style="104" customWidth="1"/>
    <col min="6" max="6" width="32.58203125" style="104" bestFit="1" customWidth="1"/>
    <col min="7" max="7" width="2.08203125" style="104" customWidth="1"/>
    <col min="8" max="8" width="29.08203125" style="104" bestFit="1" customWidth="1"/>
    <col min="9" max="9" width="2.08203125" style="104" customWidth="1"/>
    <col min="10" max="11" width="9" style="104"/>
    <col min="12" max="12" width="1.58203125" style="104" bestFit="1" customWidth="1"/>
    <col min="13" max="16384" width="9" style="104"/>
  </cols>
  <sheetData>
    <row r="1" spans="2:14" ht="8.25" customHeight="1"/>
    <row r="2" spans="2:14" ht="19" thickBot="1">
      <c r="B2" s="1"/>
      <c r="C2" s="1"/>
      <c r="D2" s="447"/>
      <c r="E2" s="447"/>
      <c r="F2" s="447"/>
      <c r="G2" s="447"/>
      <c r="H2" s="447"/>
      <c r="I2" s="1"/>
      <c r="J2" s="1"/>
    </row>
    <row r="3" spans="2:14">
      <c r="B3" s="1"/>
      <c r="C3" s="1"/>
      <c r="D3" s="21"/>
      <c r="E3" s="1"/>
      <c r="F3" s="21"/>
      <c r="G3" s="1"/>
      <c r="H3" s="21"/>
      <c r="I3" s="1"/>
      <c r="J3" s="1"/>
    </row>
    <row r="4" spans="2:14">
      <c r="B4" s="1"/>
      <c r="C4" s="1"/>
      <c r="D4" s="21" t="s">
        <v>61</v>
      </c>
      <c r="E4" s="22"/>
      <c r="F4" s="21" t="s">
        <v>62</v>
      </c>
      <c r="G4" s="22"/>
      <c r="H4" s="21" t="s">
        <v>63</v>
      </c>
      <c r="I4" s="1"/>
      <c r="J4" s="1"/>
    </row>
    <row r="5" spans="2:14" ht="24" customHeight="1">
      <c r="B5" s="22" t="s">
        <v>60</v>
      </c>
      <c r="C5" s="1"/>
      <c r="D5" s="24"/>
      <c r="E5" s="1"/>
      <c r="F5" s="1"/>
      <c r="G5" s="1"/>
      <c r="H5" s="1"/>
      <c r="I5" s="1"/>
      <c r="J5" s="1"/>
    </row>
    <row r="6" spans="2:14">
      <c r="B6" s="105"/>
      <c r="C6" s="1"/>
      <c r="D6" s="94"/>
      <c r="E6" s="1"/>
      <c r="F6" s="94"/>
      <c r="G6" s="1"/>
      <c r="H6" s="94"/>
      <c r="I6" s="1"/>
      <c r="J6" s="1"/>
    </row>
    <row r="7" spans="2:14">
      <c r="B7" s="22" t="s">
        <v>30</v>
      </c>
      <c r="C7" s="1"/>
      <c r="D7" s="95" t="e">
        <f>SUM(#REF!)</f>
        <v>#REF!</v>
      </c>
      <c r="E7" s="1"/>
      <c r="F7" s="95" t="e">
        <f>SUM(#REF!)</f>
        <v>#REF!</v>
      </c>
      <c r="G7" s="1"/>
      <c r="H7" s="95" t="e">
        <f>SUM(#REF!)</f>
        <v>#REF!</v>
      </c>
      <c r="I7" s="1"/>
      <c r="J7" s="1"/>
    </row>
    <row r="8" spans="2:14">
      <c r="B8" s="22" t="s">
        <v>64</v>
      </c>
      <c r="C8" s="1"/>
      <c r="D8" s="96" t="e">
        <f>#REF!</f>
        <v>#REF!</v>
      </c>
      <c r="E8" s="1"/>
      <c r="F8" s="96" t="e">
        <f>D8</f>
        <v>#REF!</v>
      </c>
      <c r="G8" s="23"/>
      <c r="H8" s="96" t="e">
        <f>D8</f>
        <v>#REF!</v>
      </c>
      <c r="I8" s="1"/>
      <c r="J8" s="1"/>
    </row>
    <row r="9" spans="2:14" ht="19" thickBot="1">
      <c r="B9" s="22" t="s">
        <v>0</v>
      </c>
      <c r="C9" s="1"/>
      <c r="D9" s="108">
        <v>0.64986115485556828</v>
      </c>
      <c r="E9" s="107"/>
      <c r="F9" s="108">
        <v>0.64986115485556828</v>
      </c>
      <c r="G9" s="109"/>
      <c r="H9" s="108">
        <v>0.64986115485556828</v>
      </c>
      <c r="I9" s="1"/>
      <c r="J9" s="1"/>
    </row>
    <row r="10" spans="2:14" ht="21.5" thickBot="1">
      <c r="B10" s="118" t="s">
        <v>5</v>
      </c>
      <c r="C10" s="29"/>
      <c r="D10" s="111">
        <v>0.26692664366652386</v>
      </c>
      <c r="E10" s="110"/>
      <c r="F10" s="111">
        <v>0.26692664366652386</v>
      </c>
      <c r="G10" s="112"/>
      <c r="H10" s="111">
        <v>0.26692664366652386</v>
      </c>
      <c r="I10" s="31"/>
      <c r="J10" s="1"/>
    </row>
    <row r="11" spans="2:14" ht="19" thickBot="1">
      <c r="B11" s="22" t="s">
        <v>6</v>
      </c>
      <c r="C11" s="1"/>
      <c r="D11" s="108">
        <v>0.37221936031884745</v>
      </c>
      <c r="E11" s="107"/>
      <c r="F11" s="108">
        <v>0.37221936031884745</v>
      </c>
      <c r="G11" s="109"/>
      <c r="H11" s="108">
        <v>0.37221936031884745</v>
      </c>
      <c r="I11" s="1"/>
      <c r="J11" s="1"/>
    </row>
    <row r="12" spans="2:14" ht="19" thickBot="1">
      <c r="B12" s="118" t="s">
        <v>1</v>
      </c>
      <c r="C12" s="25"/>
      <c r="D12" s="103">
        <v>4.6481409139912309</v>
      </c>
      <c r="E12" s="26"/>
      <c r="F12" s="103">
        <v>4.6481409139912309</v>
      </c>
      <c r="G12" s="27"/>
      <c r="H12" s="103">
        <v>4.6481409139912309</v>
      </c>
      <c r="I12" s="28"/>
      <c r="J12" s="1"/>
      <c r="N12" s="104" t="s">
        <v>21</v>
      </c>
    </row>
    <row r="13" spans="2:14">
      <c r="B13" s="1"/>
      <c r="C13" s="1"/>
      <c r="D13" s="97"/>
      <c r="E13" s="1"/>
      <c r="F13" s="97"/>
      <c r="G13" s="1"/>
      <c r="H13" s="97"/>
      <c r="I13" s="1"/>
      <c r="J13" s="1"/>
    </row>
    <row r="14" spans="2:14" ht="24" customHeight="1">
      <c r="B14" s="1"/>
      <c r="C14" s="1"/>
      <c r="D14" s="1"/>
      <c r="E14" s="1"/>
      <c r="F14" s="1"/>
      <c r="G14" s="1"/>
      <c r="H14" s="1"/>
      <c r="I14" s="1"/>
      <c r="J14" s="1"/>
      <c r="L14" s="104" t="s">
        <v>21</v>
      </c>
    </row>
  </sheetData>
  <mergeCells count="1">
    <mergeCell ref="D2:H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/>
  <dimension ref="B1:L32"/>
  <sheetViews>
    <sheetView showGridLines="0" zoomScale="70" zoomScaleNormal="70" workbookViewId="0">
      <selection activeCell="F26" sqref="F26"/>
    </sheetView>
  </sheetViews>
  <sheetFormatPr defaultColWidth="9" defaultRowHeight="15.5"/>
  <cols>
    <col min="1" max="1" width="2.58203125" style="1" customWidth="1"/>
    <col min="2" max="2" width="2.83203125" style="1" customWidth="1"/>
    <col min="3" max="3" width="18.58203125" style="1" bestFit="1" customWidth="1"/>
    <col min="4" max="4" width="32.08203125" style="1" customWidth="1"/>
    <col min="5" max="5" width="10.83203125" style="1" bestFit="1" customWidth="1"/>
    <col min="6" max="6" width="32.08203125" style="1" customWidth="1"/>
    <col min="7" max="7" width="9" style="1"/>
    <col min="8" max="8" width="32.08203125" style="1" customWidth="1"/>
    <col min="9" max="9" width="2.83203125" style="1" customWidth="1"/>
    <col min="10" max="10" width="27.58203125" style="1" bestFit="1" customWidth="1"/>
    <col min="11" max="16384" width="9" style="1"/>
  </cols>
  <sheetData>
    <row r="1" spans="3:9" ht="16" thickBot="1"/>
    <row r="2" spans="3:9" ht="16" thickBot="1">
      <c r="C2" s="33" t="s">
        <v>25</v>
      </c>
      <c r="D2" s="75">
        <v>10</v>
      </c>
      <c r="E2" s="34"/>
      <c r="F2" s="34"/>
      <c r="G2" s="34"/>
      <c r="H2" s="35"/>
    </row>
    <row r="3" spans="3:9" ht="16" thickBot="1"/>
    <row r="4" spans="3:9">
      <c r="C4" s="48" t="s">
        <v>23</v>
      </c>
      <c r="D4" s="49"/>
      <c r="E4" s="49"/>
      <c r="F4" s="49"/>
      <c r="G4" s="49"/>
      <c r="H4" s="50"/>
    </row>
    <row r="5" spans="3:9">
      <c r="C5" s="36" t="s">
        <v>51</v>
      </c>
      <c r="D5" s="37" t="s">
        <v>38</v>
      </c>
      <c r="E5" s="37" t="s">
        <v>39</v>
      </c>
      <c r="F5" s="32" t="s">
        <v>50</v>
      </c>
      <c r="G5" s="32"/>
      <c r="H5" s="51" t="s">
        <v>48</v>
      </c>
    </row>
    <row r="6" spans="3:9">
      <c r="C6" s="38" t="s">
        <v>18</v>
      </c>
      <c r="D6" s="52">
        <v>150000</v>
      </c>
      <c r="E6" s="52">
        <v>0</v>
      </c>
      <c r="F6" s="32" t="s">
        <v>53</v>
      </c>
      <c r="G6" s="77" t="e">
        <f t="shared" ref="G6:G8" si="0">H6/H$11</f>
        <v>#REF!</v>
      </c>
      <c r="H6" s="39" t="e">
        <f>SUM(#REF!)</f>
        <v>#REF!</v>
      </c>
    </row>
    <row r="7" spans="3:9">
      <c r="C7" s="38" t="s">
        <v>42</v>
      </c>
      <c r="D7" s="52">
        <v>20000</v>
      </c>
      <c r="E7" s="32"/>
      <c r="F7" s="32" t="s">
        <v>54</v>
      </c>
      <c r="G7" s="77" t="e">
        <f t="shared" si="0"/>
        <v>#REF!</v>
      </c>
      <c r="H7" s="39" t="e">
        <f>SUM(#REF!)</f>
        <v>#REF!</v>
      </c>
    </row>
    <row r="8" spans="3:9">
      <c r="C8" s="38" t="s">
        <v>22</v>
      </c>
      <c r="D8" s="52">
        <v>1700000</v>
      </c>
      <c r="E8" s="52">
        <v>2500000</v>
      </c>
      <c r="F8" s="32" t="s">
        <v>55</v>
      </c>
      <c r="G8" s="77" t="e">
        <f t="shared" si="0"/>
        <v>#REF!</v>
      </c>
      <c r="H8" s="39" t="e">
        <f>SUM(#REF!)</f>
        <v>#REF!</v>
      </c>
    </row>
    <row r="9" spans="3:9">
      <c r="C9" s="38" t="s">
        <v>40</v>
      </c>
      <c r="D9" s="52">
        <v>75000</v>
      </c>
      <c r="E9" s="32"/>
      <c r="F9" s="84" t="s">
        <v>56</v>
      </c>
      <c r="G9" s="77" t="e">
        <f>H9/H$11</f>
        <v>#REF!</v>
      </c>
      <c r="H9" s="39" t="e">
        <f>SUM(#REF!)</f>
        <v>#REF!</v>
      </c>
    </row>
    <row r="10" spans="3:9">
      <c r="C10" s="38" t="s">
        <v>41</v>
      </c>
      <c r="D10" s="32">
        <v>1</v>
      </c>
      <c r="E10" s="32"/>
      <c r="F10" s="32"/>
      <c r="G10" s="32"/>
      <c r="H10" s="40"/>
    </row>
    <row r="11" spans="3:9">
      <c r="C11" s="38" t="s">
        <v>15</v>
      </c>
      <c r="D11" s="32"/>
      <c r="E11" s="32"/>
      <c r="F11" s="32"/>
      <c r="G11" s="32"/>
      <c r="H11" s="41" t="e">
        <f>SUM(H6:H10)</f>
        <v>#REF!</v>
      </c>
    </row>
    <row r="12" spans="3:9" ht="16" thickBot="1">
      <c r="C12" s="56"/>
      <c r="D12" s="46"/>
      <c r="E12" s="46"/>
      <c r="F12" s="46"/>
      <c r="G12" s="46"/>
      <c r="H12" s="57"/>
    </row>
    <row r="13" spans="3:9" ht="16" thickBot="1">
      <c r="C13" s="58"/>
      <c r="D13" s="32"/>
      <c r="E13" s="32"/>
      <c r="F13" s="32"/>
      <c r="G13" s="32"/>
      <c r="H13" s="59"/>
      <c r="I13" s="32"/>
    </row>
    <row r="14" spans="3:9">
      <c r="C14" s="61"/>
      <c r="D14" s="62" t="s">
        <v>29</v>
      </c>
      <c r="E14" s="49"/>
      <c r="F14" s="49"/>
      <c r="G14" s="49"/>
      <c r="H14" s="63" t="s">
        <v>34</v>
      </c>
    </row>
    <row r="15" spans="3:9">
      <c r="C15" s="64" t="s">
        <v>43</v>
      </c>
      <c r="D15" s="65">
        <v>0.12</v>
      </c>
      <c r="E15" s="66"/>
      <c r="F15" s="66"/>
      <c r="G15" s="66"/>
      <c r="H15" s="67">
        <v>0.12</v>
      </c>
    </row>
    <row r="16" spans="3:9">
      <c r="C16" s="38" t="s">
        <v>44</v>
      </c>
      <c r="D16" s="43">
        <v>1.7500000000000002E-2</v>
      </c>
      <c r="E16" s="32"/>
      <c r="F16" s="32"/>
      <c r="G16" s="32"/>
      <c r="H16" s="44">
        <f>D16</f>
        <v>1.7500000000000002E-2</v>
      </c>
    </row>
    <row r="17" spans="2:12">
      <c r="C17" s="38" t="s">
        <v>45</v>
      </c>
      <c r="D17" s="52">
        <v>350000</v>
      </c>
      <c r="E17" s="32"/>
      <c r="F17" s="32"/>
      <c r="G17" s="32"/>
      <c r="H17" s="53">
        <f>D17</f>
        <v>350000</v>
      </c>
    </row>
    <row r="18" spans="2:12">
      <c r="C18" s="38" t="s">
        <v>24</v>
      </c>
      <c r="D18" s="43" t="e">
        <f>#REF!</f>
        <v>#REF!</v>
      </c>
      <c r="E18" s="32"/>
      <c r="F18" s="32"/>
      <c r="G18" s="32"/>
      <c r="H18" s="44" t="e">
        <f>#REF!</f>
        <v>#REF!</v>
      </c>
    </row>
    <row r="19" spans="2:12">
      <c r="C19" s="38" t="s">
        <v>46</v>
      </c>
      <c r="D19" s="42">
        <v>0.15</v>
      </c>
      <c r="E19" s="32"/>
      <c r="F19" s="32"/>
      <c r="G19" s="32"/>
      <c r="H19" s="44">
        <f>D19</f>
        <v>0.15</v>
      </c>
    </row>
    <row r="20" spans="2:12">
      <c r="C20" s="38" t="s">
        <v>47</v>
      </c>
      <c r="D20" s="32">
        <v>1</v>
      </c>
      <c r="E20" s="32"/>
      <c r="F20" s="32"/>
      <c r="G20" s="32"/>
      <c r="H20" s="40">
        <f>D20</f>
        <v>1</v>
      </c>
    </row>
    <row r="21" spans="2:12" ht="16" thickBot="1">
      <c r="C21" s="45"/>
      <c r="D21" s="46"/>
      <c r="E21" s="46"/>
      <c r="F21" s="46"/>
      <c r="G21" s="46"/>
      <c r="H21" s="47"/>
    </row>
    <row r="23" spans="2:12" ht="21.5" thickBot="1">
      <c r="C23" s="68"/>
      <c r="D23" s="448" t="s">
        <v>49</v>
      </c>
      <c r="E23" s="448"/>
      <c r="F23" s="448"/>
      <c r="G23" s="448"/>
      <c r="H23" s="448"/>
      <c r="L23" s="1" t="s">
        <v>21</v>
      </c>
    </row>
    <row r="24" spans="2:12" s="21" customFormat="1">
      <c r="C24" s="69"/>
      <c r="D24" s="60" t="s">
        <v>27</v>
      </c>
      <c r="E24" s="60"/>
      <c r="F24" s="85" t="s">
        <v>32</v>
      </c>
      <c r="G24" s="60"/>
      <c r="H24" s="55" t="s">
        <v>33</v>
      </c>
    </row>
    <row r="25" spans="2:12" s="23" customFormat="1">
      <c r="C25" s="70" t="s">
        <v>52</v>
      </c>
      <c r="D25" s="54" t="s">
        <v>35</v>
      </c>
      <c r="E25" s="54"/>
      <c r="F25" s="86" t="s">
        <v>36</v>
      </c>
      <c r="G25" s="54"/>
      <c r="H25" s="51" t="s">
        <v>37</v>
      </c>
    </row>
    <row r="26" spans="2:12">
      <c r="C26" s="36" t="s">
        <v>28</v>
      </c>
      <c r="D26" s="71" t="e">
        <f>#REF!</f>
        <v>#REF!</v>
      </c>
      <c r="E26" s="37"/>
      <c r="F26" s="87" t="e">
        <f>-#REF!</f>
        <v>#REF!</v>
      </c>
      <c r="G26" s="37"/>
      <c r="H26" s="72" t="e">
        <f>-#REF!</f>
        <v>#REF!</v>
      </c>
    </row>
    <row r="27" spans="2:12">
      <c r="C27" s="36" t="s">
        <v>31</v>
      </c>
      <c r="D27" s="71">
        <v>0</v>
      </c>
      <c r="E27" s="37"/>
      <c r="F27" s="87" t="e">
        <f>-SUM(#REF!)</f>
        <v>#REF!</v>
      </c>
      <c r="G27" s="37"/>
      <c r="H27" s="72">
        <v>0</v>
      </c>
    </row>
    <row r="28" spans="2:12" ht="16" thickBot="1">
      <c r="C28" s="36" t="s">
        <v>0</v>
      </c>
      <c r="D28" s="73" t="e">
        <f>#REF!</f>
        <v>#REF!</v>
      </c>
      <c r="E28" s="37"/>
      <c r="F28" s="88" t="e">
        <f>#REF!</f>
        <v>#REF!</v>
      </c>
      <c r="G28" s="37"/>
      <c r="H28" s="74" t="e">
        <f>#REF!</f>
        <v>#REF!</v>
      </c>
    </row>
    <row r="29" spans="2:12" ht="16" thickBot="1">
      <c r="B29" s="29"/>
      <c r="C29" s="78" t="s">
        <v>5</v>
      </c>
      <c r="D29" s="79" t="e">
        <f>#REF!</f>
        <v>#REF!</v>
      </c>
      <c r="E29" s="30"/>
      <c r="F29" s="80" t="e">
        <f>#REF!</f>
        <v>#REF!</v>
      </c>
      <c r="G29" s="30"/>
      <c r="H29" s="81" t="e">
        <f>#REF!</f>
        <v>#REF!</v>
      </c>
      <c r="I29" s="31"/>
    </row>
    <row r="30" spans="2:12" ht="16" thickBot="1">
      <c r="C30" s="36" t="s">
        <v>6</v>
      </c>
      <c r="D30" s="73" t="e">
        <f>#REF!</f>
        <v>#REF!</v>
      </c>
      <c r="E30" s="37"/>
      <c r="F30" s="88" t="e">
        <f>#REF!</f>
        <v>#REF!</v>
      </c>
      <c r="G30" s="37"/>
      <c r="H30" s="74" t="e">
        <f>#REF!</f>
        <v>#REF!</v>
      </c>
    </row>
    <row r="31" spans="2:12" ht="16" thickBot="1">
      <c r="B31" s="25"/>
      <c r="C31" s="82" t="s">
        <v>1</v>
      </c>
      <c r="D31" s="83" t="e">
        <f>#REF!</f>
        <v>#REF!</v>
      </c>
      <c r="E31" s="27"/>
      <c r="F31" s="102" t="e">
        <f>#REF!</f>
        <v>#REF!</v>
      </c>
      <c r="G31" s="27"/>
      <c r="H31" s="106" t="e">
        <f>#REF!</f>
        <v>#REF!</v>
      </c>
      <c r="I31" s="28"/>
    </row>
    <row r="32" spans="2:12" ht="16" thickBot="1">
      <c r="C32" s="45"/>
      <c r="D32" s="46"/>
      <c r="E32" s="46"/>
      <c r="F32" s="89"/>
      <c r="G32" s="46"/>
      <c r="H32" s="47"/>
    </row>
  </sheetData>
  <mergeCells count="1">
    <mergeCell ref="D23:H23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  <pageSetUpPr fitToPage="1"/>
  </sheetPr>
  <dimension ref="A1:Z82"/>
  <sheetViews>
    <sheetView showGridLines="0" topLeftCell="A27" zoomScale="84" zoomScaleNormal="84" workbookViewId="0">
      <selection activeCell="B1" sqref="B1:R62"/>
    </sheetView>
  </sheetViews>
  <sheetFormatPr defaultColWidth="10.58203125" defaultRowHeight="15.5"/>
  <cols>
    <col min="1" max="1" width="4.08203125" style="266" customWidth="1"/>
    <col min="2" max="2" width="3.58203125" style="266" customWidth="1"/>
    <col min="3" max="3" width="4.58203125" style="266" customWidth="1"/>
    <col min="4" max="4" width="19.58203125" style="266" customWidth="1"/>
    <col min="5" max="5" width="8.58203125" style="266" customWidth="1"/>
    <col min="6" max="6" width="16" style="266" customWidth="1"/>
    <col min="7" max="7" width="13.08203125" style="269" customWidth="1"/>
    <col min="8" max="8" width="17.58203125" style="266" customWidth="1"/>
    <col min="9" max="9" width="15.58203125" style="266" bestFit="1" customWidth="1"/>
    <col min="10" max="10" width="15.08203125" style="266" bestFit="1" customWidth="1"/>
    <col min="11" max="11" width="13.08203125" style="266" bestFit="1" customWidth="1"/>
    <col min="12" max="12" width="14.08203125" style="266" bestFit="1" customWidth="1"/>
    <col min="13" max="17" width="11.58203125" style="266" hidden="1" customWidth="1"/>
    <col min="18" max="18" width="15.4140625" style="265" customWidth="1"/>
    <col min="19" max="19" width="12.58203125" style="266" bestFit="1" customWidth="1"/>
    <col min="20" max="23" width="15" style="266" bestFit="1" customWidth="1"/>
    <col min="24" max="24" width="15.58203125" style="266" bestFit="1" customWidth="1"/>
    <col min="25" max="25" width="11.58203125" style="266" bestFit="1" customWidth="1"/>
    <col min="26" max="16384" width="10.58203125" style="266"/>
  </cols>
  <sheetData>
    <row r="1" spans="1:26" s="265" customFormat="1" ht="26">
      <c r="B1" s="162" t="s">
        <v>288</v>
      </c>
      <c r="C1" s="266"/>
      <c r="G1" s="267"/>
      <c r="L1" s="375"/>
      <c r="M1" s="375"/>
      <c r="N1" s="375"/>
      <c r="O1" s="375"/>
      <c r="P1" s="375"/>
      <c r="Q1" s="376"/>
      <c r="R1" s="377" t="s">
        <v>238</v>
      </c>
    </row>
    <row r="2" spans="1:26">
      <c r="B2" s="268" t="s">
        <v>196</v>
      </c>
      <c r="I2" s="270"/>
      <c r="L2" s="271" t="s">
        <v>197</v>
      </c>
    </row>
    <row r="3" spans="1:26">
      <c r="C3" s="266" t="s">
        <v>198</v>
      </c>
      <c r="F3" s="272">
        <v>0.02</v>
      </c>
      <c r="I3" s="273"/>
      <c r="R3" s="274"/>
      <c r="S3" s="275"/>
      <c r="T3" s="275"/>
    </row>
    <row r="4" spans="1:26">
      <c r="C4" s="266" t="s">
        <v>199</v>
      </c>
      <c r="F4" s="272">
        <v>0.1</v>
      </c>
      <c r="I4" s="273"/>
      <c r="R4" s="274"/>
      <c r="S4" s="275"/>
      <c r="T4" s="275"/>
    </row>
    <row r="5" spans="1:26">
      <c r="C5" s="266" t="s">
        <v>90</v>
      </c>
      <c r="F5" s="272">
        <v>0.05</v>
      </c>
      <c r="G5" s="269" t="s">
        <v>201</v>
      </c>
      <c r="I5" s="273"/>
    </row>
    <row r="6" spans="1:26">
      <c r="C6" s="266" t="s">
        <v>200</v>
      </c>
      <c r="F6" s="276"/>
      <c r="G6" s="269" t="s">
        <v>201</v>
      </c>
    </row>
    <row r="7" spans="1:26">
      <c r="C7" s="266" t="s">
        <v>202</v>
      </c>
      <c r="F7" s="272">
        <v>0.15</v>
      </c>
    </row>
    <row r="8" spans="1:26" ht="16" thickBot="1">
      <c r="G8" s="277"/>
      <c r="I8" s="278"/>
      <c r="J8" s="278"/>
      <c r="K8" s="278"/>
      <c r="L8" s="278"/>
      <c r="M8" s="278"/>
      <c r="N8" s="278"/>
      <c r="O8" s="278"/>
      <c r="P8" s="278"/>
      <c r="Q8" s="278"/>
      <c r="R8" s="278"/>
      <c r="S8" s="278"/>
      <c r="T8" s="278"/>
      <c r="U8" s="279"/>
      <c r="V8" s="278"/>
      <c r="W8" s="278"/>
      <c r="X8" s="278"/>
      <c r="Y8" s="278"/>
      <c r="Z8" s="278"/>
    </row>
    <row r="9" spans="1:26" s="265" customFormat="1">
      <c r="B9" s="265" t="s">
        <v>229</v>
      </c>
      <c r="G9" s="280" t="s">
        <v>203</v>
      </c>
      <c r="H9" s="281" t="s">
        <v>158</v>
      </c>
      <c r="I9" s="281" t="s">
        <v>157</v>
      </c>
      <c r="J9" s="281" t="s">
        <v>156</v>
      </c>
      <c r="K9" s="281" t="s">
        <v>155</v>
      </c>
      <c r="L9" s="281" t="s">
        <v>154</v>
      </c>
      <c r="M9" s="281" t="s">
        <v>204</v>
      </c>
      <c r="N9" s="281" t="s">
        <v>205</v>
      </c>
      <c r="O9" s="281" t="s">
        <v>206</v>
      </c>
      <c r="P9" s="281" t="s">
        <v>207</v>
      </c>
      <c r="Q9" s="281" t="s">
        <v>208</v>
      </c>
      <c r="R9" s="282" t="s">
        <v>15</v>
      </c>
      <c r="S9" s="278"/>
      <c r="T9" s="278"/>
      <c r="U9" s="283"/>
      <c r="V9" s="278"/>
      <c r="W9" s="278"/>
      <c r="X9" s="278"/>
      <c r="Y9" s="278"/>
      <c r="Z9" s="278"/>
    </row>
    <row r="10" spans="1:26">
      <c r="B10" s="285" t="s">
        <v>107</v>
      </c>
      <c r="G10" s="266"/>
      <c r="R10" s="284"/>
      <c r="S10" s="278"/>
      <c r="T10" s="278"/>
      <c r="U10" s="279"/>
      <c r="V10" s="278"/>
      <c r="W10" s="278"/>
      <c r="X10" s="278"/>
      <c r="Y10" s="278"/>
      <c r="Z10" s="278"/>
    </row>
    <row r="11" spans="1:26" s="286" customFormat="1">
      <c r="A11" s="387"/>
      <c r="D11" s="145"/>
      <c r="E11" s="286" t="s">
        <v>282</v>
      </c>
      <c r="F11" s="287"/>
      <c r="G11" s="421"/>
      <c r="H11" s="423">
        <v>7339954</v>
      </c>
      <c r="I11" s="421"/>
      <c r="J11" s="421"/>
      <c r="K11" s="421"/>
      <c r="L11" s="421"/>
      <c r="M11" s="421"/>
      <c r="N11" s="421"/>
      <c r="O11" s="421"/>
      <c r="P11" s="421"/>
      <c r="Q11" s="421"/>
      <c r="R11" s="422">
        <f t="shared" ref="R11" si="0">SUM(G11:Q11)</f>
        <v>7339954</v>
      </c>
      <c r="S11" s="288"/>
      <c r="T11" s="288"/>
      <c r="U11" s="289"/>
      <c r="V11" s="288"/>
      <c r="W11" s="288"/>
      <c r="X11" s="288"/>
      <c r="Y11" s="288"/>
      <c r="Z11" s="288"/>
    </row>
    <row r="12" spans="1:26">
      <c r="F12" s="278"/>
      <c r="G12" s="421"/>
      <c r="H12" s="390">
        <f>SUM(H11:H11)</f>
        <v>7339954</v>
      </c>
      <c r="I12" s="390">
        <f>SUM(I11:I11)</f>
        <v>0</v>
      </c>
      <c r="J12" s="390">
        <f>SUM(J11:J11)</f>
        <v>0</v>
      </c>
      <c r="K12" s="390">
        <f>SUM(K11:K11)</f>
        <v>0</v>
      </c>
      <c r="L12" s="390">
        <f>SUM(L11:L11)</f>
        <v>0</v>
      </c>
      <c r="M12" s="424"/>
      <c r="N12" s="424"/>
      <c r="O12" s="424"/>
      <c r="P12" s="424"/>
      <c r="Q12" s="424"/>
      <c r="R12" s="425">
        <f>SUM(R11:R11)</f>
        <v>7339954</v>
      </c>
      <c r="S12" s="278"/>
      <c r="T12" s="278"/>
      <c r="U12" s="279"/>
      <c r="V12" s="278"/>
      <c r="W12" s="278"/>
      <c r="X12" s="278"/>
      <c r="Y12" s="278"/>
      <c r="Z12" s="278"/>
    </row>
    <row r="13" spans="1:26">
      <c r="F13" s="291"/>
      <c r="R13" s="284"/>
    </row>
    <row r="14" spans="1:26" ht="16" thickBot="1">
      <c r="B14" s="292" t="s">
        <v>209</v>
      </c>
      <c r="C14" s="293"/>
      <c r="D14" s="293"/>
      <c r="E14" s="293"/>
      <c r="F14" s="293"/>
      <c r="G14" s="294" t="s">
        <v>210</v>
      </c>
      <c r="H14" s="295">
        <v>2025</v>
      </c>
      <c r="I14" s="294">
        <f>H14+1</f>
        <v>2026</v>
      </c>
      <c r="J14" s="294">
        <f t="shared" ref="J14:Q14" si="1">I14+1</f>
        <v>2027</v>
      </c>
      <c r="K14" s="294">
        <f t="shared" si="1"/>
        <v>2028</v>
      </c>
      <c r="L14" s="294">
        <f t="shared" si="1"/>
        <v>2029</v>
      </c>
      <c r="M14" s="294">
        <f t="shared" si="1"/>
        <v>2030</v>
      </c>
      <c r="N14" s="294">
        <f t="shared" si="1"/>
        <v>2031</v>
      </c>
      <c r="O14" s="294">
        <f t="shared" si="1"/>
        <v>2032</v>
      </c>
      <c r="P14" s="294">
        <f t="shared" si="1"/>
        <v>2033</v>
      </c>
      <c r="Q14" s="294">
        <f t="shared" si="1"/>
        <v>2034</v>
      </c>
      <c r="R14" s="296" t="s">
        <v>15</v>
      </c>
      <c r="S14" s="297"/>
      <c r="T14" s="297"/>
      <c r="U14" s="297"/>
      <c r="V14" s="297"/>
      <c r="W14" s="297"/>
      <c r="X14" s="297"/>
    </row>
    <row r="15" spans="1:26">
      <c r="B15" s="266" t="s">
        <v>211</v>
      </c>
      <c r="G15" s="298">
        <v>12</v>
      </c>
      <c r="H15" s="298">
        <v>12</v>
      </c>
      <c r="I15" s="298">
        <v>12</v>
      </c>
      <c r="J15" s="298">
        <v>12</v>
      </c>
      <c r="K15" s="298">
        <v>12</v>
      </c>
      <c r="L15" s="298">
        <v>12</v>
      </c>
      <c r="M15" s="298">
        <v>12</v>
      </c>
      <c r="N15" s="298">
        <v>12</v>
      </c>
      <c r="O15" s="298">
        <v>12</v>
      </c>
      <c r="P15" s="298">
        <v>12</v>
      </c>
      <c r="Q15" s="298">
        <v>12</v>
      </c>
      <c r="R15" s="299"/>
    </row>
    <row r="16" spans="1:26">
      <c r="B16" s="300" t="s">
        <v>212</v>
      </c>
      <c r="M16" s="301">
        <v>0.1</v>
      </c>
      <c r="R16" s="299"/>
    </row>
    <row r="17" spans="2:25">
      <c r="B17" s="265" t="s">
        <v>213</v>
      </c>
      <c r="E17" s="302"/>
      <c r="G17" s="303"/>
      <c r="H17" s="302"/>
      <c r="I17" s="304"/>
      <c r="J17" s="304"/>
      <c r="K17" s="304"/>
      <c r="L17" s="304"/>
      <c r="M17" s="304"/>
      <c r="N17" s="304"/>
      <c r="O17" s="304"/>
      <c r="P17" s="304"/>
      <c r="Q17" s="304"/>
      <c r="R17" s="299"/>
    </row>
    <row r="18" spans="2:25">
      <c r="C18" s="266" t="s">
        <v>283</v>
      </c>
      <c r="E18" s="305"/>
      <c r="G18" s="303"/>
      <c r="H18" s="307">
        <f>'Revenue capitol'!D14</f>
        <v>412280972</v>
      </c>
      <c r="I18" s="307">
        <f t="shared" ref="I18:L19" si="2">H18</f>
        <v>412280972</v>
      </c>
      <c r="J18" s="307">
        <f t="shared" si="2"/>
        <v>412280972</v>
      </c>
      <c r="K18" s="307">
        <f t="shared" si="2"/>
        <v>412280972</v>
      </c>
      <c r="L18" s="307">
        <f t="shared" si="2"/>
        <v>412280972</v>
      </c>
      <c r="M18" s="306">
        <f>$K$3*0</f>
        <v>0</v>
      </c>
      <c r="N18" s="306">
        <f>$K$3*(1-$L$3)*0</f>
        <v>0</v>
      </c>
      <c r="O18" s="306">
        <f>$K$3*(1-$L$3)*0</f>
        <v>0</v>
      </c>
      <c r="P18" s="306">
        <f>$K$3*(1-$L$3)*0</f>
        <v>0</v>
      </c>
      <c r="Q18" s="306">
        <f>$K$3*(1-$L$3)*0</f>
        <v>0</v>
      </c>
      <c r="R18" s="308">
        <f>SUM($G18:Q18)</f>
        <v>2061404860</v>
      </c>
      <c r="S18" s="309"/>
      <c r="T18" s="309"/>
      <c r="U18" s="309"/>
      <c r="V18" s="309"/>
      <c r="W18" s="309"/>
      <c r="X18" s="310"/>
    </row>
    <row r="19" spans="2:25">
      <c r="C19" s="266" t="s">
        <v>286</v>
      </c>
      <c r="E19" s="305"/>
      <c r="G19" s="303"/>
      <c r="H19" s="307">
        <f>150000000*0</f>
        <v>0</v>
      </c>
      <c r="I19" s="307">
        <f t="shared" si="2"/>
        <v>0</v>
      </c>
      <c r="J19" s="307">
        <f t="shared" si="2"/>
        <v>0</v>
      </c>
      <c r="K19" s="307">
        <f t="shared" si="2"/>
        <v>0</v>
      </c>
      <c r="L19" s="307">
        <f t="shared" si="2"/>
        <v>0</v>
      </c>
      <c r="M19" s="306"/>
      <c r="N19" s="306"/>
      <c r="O19" s="306"/>
      <c r="P19" s="306"/>
      <c r="Q19" s="306"/>
      <c r="R19" s="308">
        <f>SUM($G19:Q19)</f>
        <v>0</v>
      </c>
      <c r="S19" s="309"/>
      <c r="T19" s="309"/>
      <c r="U19" s="309"/>
      <c r="V19" s="309"/>
      <c r="W19" s="309"/>
      <c r="X19" s="310"/>
    </row>
    <row r="20" spans="2:25">
      <c r="B20" s="313" t="s">
        <v>214</v>
      </c>
      <c r="C20" s="313"/>
      <c r="D20" s="313"/>
      <c r="E20" s="449"/>
      <c r="F20" s="450"/>
      <c r="G20" s="314">
        <f t="shared" ref="G20:Q20" si="3">SUM(G18:G18)</f>
        <v>0</v>
      </c>
      <c r="H20" s="314">
        <f>SUM(H18:H19)</f>
        <v>412280972</v>
      </c>
      <c r="I20" s="314">
        <f t="shared" ref="I20:L20" si="4">SUM(I18:I19)</f>
        <v>412280972</v>
      </c>
      <c r="J20" s="314">
        <f t="shared" si="4"/>
        <v>412280972</v>
      </c>
      <c r="K20" s="314">
        <f t="shared" si="4"/>
        <v>412280972</v>
      </c>
      <c r="L20" s="314">
        <f t="shared" si="4"/>
        <v>412280972</v>
      </c>
      <c r="M20" s="314">
        <f t="shared" si="3"/>
        <v>0</v>
      </c>
      <c r="N20" s="314">
        <f t="shared" si="3"/>
        <v>0</v>
      </c>
      <c r="O20" s="314">
        <f t="shared" si="3"/>
        <v>0</v>
      </c>
      <c r="P20" s="314">
        <f t="shared" si="3"/>
        <v>0</v>
      </c>
      <c r="Q20" s="314">
        <f t="shared" si="3"/>
        <v>0</v>
      </c>
      <c r="R20" s="315">
        <f>SUM(R18:R19)</f>
        <v>2061404860</v>
      </c>
      <c r="S20" s="311">
        <f>SUM(G20:Q20)-R20</f>
        <v>0</v>
      </c>
      <c r="T20" s="309"/>
      <c r="U20" s="311"/>
      <c r="V20" s="311"/>
      <c r="W20" s="311"/>
      <c r="X20" s="311"/>
      <c r="Y20" s="275"/>
    </row>
    <row r="21" spans="2:25">
      <c r="R21" s="299"/>
      <c r="S21" s="275"/>
      <c r="T21" s="309"/>
      <c r="U21" s="275"/>
      <c r="V21" s="275"/>
      <c r="W21" s="275"/>
      <c r="X21" s="275"/>
      <c r="Y21" s="275"/>
    </row>
    <row r="22" spans="2:25">
      <c r="B22" s="265" t="s">
        <v>43</v>
      </c>
      <c r="E22" s="302"/>
      <c r="F22" s="302"/>
      <c r="G22" s="303"/>
      <c r="H22" s="388"/>
      <c r="I22" s="388"/>
      <c r="J22" s="388"/>
      <c r="K22" s="388"/>
      <c r="L22" s="388"/>
      <c r="M22" s="304"/>
      <c r="N22" s="304"/>
      <c r="O22" s="304"/>
      <c r="P22" s="304"/>
      <c r="Q22" s="304"/>
      <c r="R22" s="316"/>
      <c r="S22" s="317"/>
      <c r="T22" s="309"/>
      <c r="U22" s="317"/>
      <c r="V22" s="317"/>
      <c r="W22" s="317"/>
      <c r="X22" s="275"/>
      <c r="Y22" s="275"/>
    </row>
    <row r="23" spans="2:25">
      <c r="C23" s="266" t="s">
        <v>227</v>
      </c>
      <c r="F23" s="378" t="s">
        <v>285</v>
      </c>
      <c r="G23" s="309" t="s">
        <v>201</v>
      </c>
      <c r="H23" s="309">
        <f>30%*H20</f>
        <v>123684291.59999999</v>
      </c>
      <c r="I23" s="309">
        <f t="shared" ref="I23:L23" si="5">30%*I20</f>
        <v>123684291.59999999</v>
      </c>
      <c r="J23" s="309">
        <f t="shared" si="5"/>
        <v>123684291.59999999</v>
      </c>
      <c r="K23" s="309">
        <f t="shared" si="5"/>
        <v>123684291.59999999</v>
      </c>
      <c r="L23" s="309">
        <f t="shared" si="5"/>
        <v>123684291.59999999</v>
      </c>
      <c r="M23" s="309"/>
      <c r="N23" s="309"/>
      <c r="O23" s="309"/>
      <c r="P23" s="309"/>
      <c r="Q23" s="309"/>
      <c r="R23" s="308">
        <f>SUM($H23:Q23)</f>
        <v>618421458</v>
      </c>
      <c r="S23" s="311"/>
      <c r="T23" s="309"/>
      <c r="U23" s="311"/>
      <c r="V23" s="311"/>
      <c r="W23" s="311"/>
      <c r="X23" s="312"/>
      <c r="Y23" s="275"/>
    </row>
    <row r="24" spans="2:25" ht="18.75" customHeight="1">
      <c r="C24" s="266" t="s">
        <v>281</v>
      </c>
      <c r="F24" s="378">
        <v>0.05</v>
      </c>
      <c r="G24" s="309" t="s">
        <v>280</v>
      </c>
      <c r="H24" s="420">
        <f>F24*'Parameter Interest'!E8</f>
        <v>1174399.05</v>
      </c>
      <c r="I24" s="420">
        <f t="shared" ref="I24:L26" si="6">H24</f>
        <v>1174399.05</v>
      </c>
      <c r="J24" s="420">
        <f t="shared" si="6"/>
        <v>1174399.05</v>
      </c>
      <c r="K24" s="420">
        <f t="shared" si="6"/>
        <v>1174399.05</v>
      </c>
      <c r="L24" s="420">
        <f t="shared" si="6"/>
        <v>1174399.05</v>
      </c>
      <c r="M24" s="309">
        <f>200000000*0.5*0</f>
        <v>0</v>
      </c>
      <c r="N24" s="309">
        <f>200000000*0.5*0</f>
        <v>0</v>
      </c>
      <c r="O24" s="309">
        <f>200000000*0.5*0</f>
        <v>0</v>
      </c>
      <c r="P24" s="309">
        <f>200000000*0.5*0</f>
        <v>0</v>
      </c>
      <c r="Q24" s="309">
        <f>200000000*0.5*0</f>
        <v>0</v>
      </c>
      <c r="R24" s="308">
        <f>SUM($H24:Q24)</f>
        <v>5871995.25</v>
      </c>
      <c r="S24" s="311"/>
      <c r="T24" s="311"/>
      <c r="U24" s="311"/>
      <c r="V24" s="311"/>
      <c r="W24" s="311"/>
      <c r="X24" s="312"/>
      <c r="Y24" s="275"/>
    </row>
    <row r="25" spans="2:25" ht="18.75" hidden="1" customHeight="1">
      <c r="C25" s="266" t="s">
        <v>284</v>
      </c>
      <c r="F25" s="378"/>
      <c r="G25" s="309"/>
      <c r="H25" s="420">
        <f>7000000*0</f>
        <v>0</v>
      </c>
      <c r="I25" s="420">
        <f t="shared" si="6"/>
        <v>0</v>
      </c>
      <c r="J25" s="420">
        <f t="shared" si="6"/>
        <v>0</v>
      </c>
      <c r="K25" s="420">
        <f t="shared" si="6"/>
        <v>0</v>
      </c>
      <c r="L25" s="420">
        <f t="shared" si="6"/>
        <v>0</v>
      </c>
      <c r="M25" s="309"/>
      <c r="N25" s="309"/>
      <c r="O25" s="309"/>
      <c r="P25" s="309"/>
      <c r="Q25" s="309"/>
      <c r="R25" s="308">
        <f>SUM($H25:Q25)</f>
        <v>0</v>
      </c>
      <c r="S25" s="311"/>
      <c r="T25" s="311"/>
      <c r="U25" s="311"/>
      <c r="V25" s="311"/>
      <c r="W25" s="311"/>
      <c r="X25" s="312"/>
      <c r="Y25" s="275"/>
    </row>
    <row r="26" spans="2:25" hidden="1">
      <c r="C26" s="266" t="s">
        <v>237</v>
      </c>
      <c r="F26" s="166"/>
      <c r="G26" s="167"/>
      <c r="H26" s="309">
        <f>42000000*0</f>
        <v>0</v>
      </c>
      <c r="I26" s="309">
        <f t="shared" si="6"/>
        <v>0</v>
      </c>
      <c r="J26" s="309">
        <f t="shared" si="6"/>
        <v>0</v>
      </c>
      <c r="K26" s="309">
        <f t="shared" si="6"/>
        <v>0</v>
      </c>
      <c r="L26" s="309">
        <f t="shared" si="6"/>
        <v>0</v>
      </c>
      <c r="M26" s="309"/>
      <c r="N26" s="309"/>
      <c r="O26" s="309"/>
      <c r="P26" s="309"/>
      <c r="Q26" s="309"/>
      <c r="R26" s="308">
        <f>SUM($H26:Q26)</f>
        <v>0</v>
      </c>
      <c r="S26" s="311"/>
      <c r="T26" s="311"/>
      <c r="U26" s="311"/>
      <c r="V26" s="311"/>
      <c r="W26" s="311"/>
      <c r="X26" s="312"/>
      <c r="Y26" s="275"/>
    </row>
    <row r="27" spans="2:25">
      <c r="B27" s="318"/>
      <c r="C27" s="318" t="s">
        <v>215</v>
      </c>
      <c r="D27" s="318"/>
      <c r="E27" s="318"/>
      <c r="F27" s="319">
        <v>0.02</v>
      </c>
      <c r="G27" s="167" t="s">
        <v>89</v>
      </c>
      <c r="H27" s="320">
        <f>$F$27*H20</f>
        <v>8245619.4400000004</v>
      </c>
      <c r="I27" s="320">
        <f>$F$27*I20</f>
        <v>8245619.4400000004</v>
      </c>
      <c r="J27" s="320">
        <f>$F$27*J20</f>
        <v>8245619.4400000004</v>
      </c>
      <c r="K27" s="320">
        <f>$F$27*K20</f>
        <v>8245619.4400000004</v>
      </c>
      <c r="L27" s="320">
        <f>$F$27*L20</f>
        <v>8245619.4400000004</v>
      </c>
      <c r="M27" s="320">
        <f>[75]PARAMETER!G10*0</f>
        <v>0</v>
      </c>
      <c r="N27" s="320">
        <f>[75]PARAMETER!H10*0</f>
        <v>0</v>
      </c>
      <c r="O27" s="320">
        <f>[75]PARAMETER!I10*0</f>
        <v>0</v>
      </c>
      <c r="P27" s="320">
        <f>[75]PARAMETER!J10*0</f>
        <v>0</v>
      </c>
      <c r="Q27" s="320">
        <f>[75]PARAMETER!K10*0</f>
        <v>0</v>
      </c>
      <c r="R27" s="308">
        <f>SUM($G27:Q27)</f>
        <v>41228097.200000003</v>
      </c>
      <c r="S27" s="321"/>
      <c r="T27" s="321"/>
      <c r="U27" s="321"/>
      <c r="V27" s="321"/>
      <c r="W27" s="321"/>
      <c r="X27" s="312"/>
      <c r="Y27" s="275"/>
    </row>
    <row r="28" spans="2:25" s="265" customFormat="1">
      <c r="B28" s="313" t="s">
        <v>92</v>
      </c>
      <c r="C28" s="313"/>
      <c r="D28" s="313"/>
      <c r="E28" s="313"/>
      <c r="F28" s="313"/>
      <c r="G28" s="314">
        <f t="shared" ref="G28:R28" si="7">SUM(G23:G27)</f>
        <v>0</v>
      </c>
      <c r="H28" s="314">
        <f t="shared" si="7"/>
        <v>133104310.08999999</v>
      </c>
      <c r="I28" s="314">
        <f t="shared" si="7"/>
        <v>133104310.08999999</v>
      </c>
      <c r="J28" s="314">
        <f t="shared" si="7"/>
        <v>133104310.08999999</v>
      </c>
      <c r="K28" s="314">
        <f t="shared" si="7"/>
        <v>133104310.08999999</v>
      </c>
      <c r="L28" s="314">
        <f t="shared" si="7"/>
        <v>133104310.08999999</v>
      </c>
      <c r="M28" s="314">
        <f t="shared" si="7"/>
        <v>0</v>
      </c>
      <c r="N28" s="314">
        <f t="shared" si="7"/>
        <v>0</v>
      </c>
      <c r="O28" s="314">
        <f t="shared" si="7"/>
        <v>0</v>
      </c>
      <c r="P28" s="314">
        <f t="shared" si="7"/>
        <v>0</v>
      </c>
      <c r="Q28" s="314">
        <f t="shared" si="7"/>
        <v>0</v>
      </c>
      <c r="R28" s="322">
        <f t="shared" si="7"/>
        <v>665521550.45000005</v>
      </c>
      <c r="S28" s="403">
        <f>R28/R20</f>
        <v>0.32284854050940776</v>
      </c>
      <c r="T28" s="323"/>
      <c r="U28" s="323"/>
      <c r="V28" s="323"/>
      <c r="W28" s="323"/>
      <c r="X28" s="323"/>
      <c r="Y28" s="274"/>
    </row>
    <row r="29" spans="2:25" s="265" customFormat="1">
      <c r="B29" s="265" t="s">
        <v>216</v>
      </c>
      <c r="G29" s="324">
        <f t="shared" ref="G29:R29" si="8">G20-G28</f>
        <v>0</v>
      </c>
      <c r="H29" s="324">
        <f t="shared" si="8"/>
        <v>279176661.91000003</v>
      </c>
      <c r="I29" s="324">
        <f t="shared" si="8"/>
        <v>279176661.91000003</v>
      </c>
      <c r="J29" s="324">
        <f t="shared" si="8"/>
        <v>279176661.91000003</v>
      </c>
      <c r="K29" s="324">
        <f t="shared" si="8"/>
        <v>279176661.91000003</v>
      </c>
      <c r="L29" s="324">
        <f t="shared" si="8"/>
        <v>279176661.91000003</v>
      </c>
      <c r="M29" s="324">
        <f t="shared" si="8"/>
        <v>0</v>
      </c>
      <c r="N29" s="324">
        <f t="shared" si="8"/>
        <v>0</v>
      </c>
      <c r="O29" s="324">
        <f t="shared" si="8"/>
        <v>0</v>
      </c>
      <c r="P29" s="324">
        <f t="shared" si="8"/>
        <v>0</v>
      </c>
      <c r="Q29" s="324">
        <f t="shared" si="8"/>
        <v>0</v>
      </c>
      <c r="R29" s="325">
        <f t="shared" si="8"/>
        <v>1395883309.55</v>
      </c>
      <c r="S29" s="311">
        <f>SUM(G29:Q29)-R29</f>
        <v>0</v>
      </c>
      <c r="T29" s="323"/>
      <c r="U29" s="323"/>
      <c r="V29" s="323"/>
      <c r="W29" s="323"/>
      <c r="X29" s="323"/>
      <c r="Y29" s="274"/>
    </row>
    <row r="30" spans="2:25" s="265" customFormat="1">
      <c r="B30" s="326" t="s">
        <v>217</v>
      </c>
      <c r="C30" s="327"/>
      <c r="D30" s="327"/>
      <c r="E30" s="327"/>
      <c r="F30" s="327"/>
      <c r="G30" s="328"/>
      <c r="H30" s="328">
        <f t="shared" ref="H30:R30" si="9">H29/H20</f>
        <v>0.6771514594905923</v>
      </c>
      <c r="I30" s="328">
        <f t="shared" si="9"/>
        <v>0.6771514594905923</v>
      </c>
      <c r="J30" s="328">
        <f t="shared" si="9"/>
        <v>0.6771514594905923</v>
      </c>
      <c r="K30" s="328">
        <f t="shared" si="9"/>
        <v>0.6771514594905923</v>
      </c>
      <c r="L30" s="328">
        <f t="shared" si="9"/>
        <v>0.6771514594905923</v>
      </c>
      <c r="M30" s="328" t="e">
        <f t="shared" si="9"/>
        <v>#DIV/0!</v>
      </c>
      <c r="N30" s="328" t="e">
        <f t="shared" si="9"/>
        <v>#DIV/0!</v>
      </c>
      <c r="O30" s="328" t="e">
        <f t="shared" si="9"/>
        <v>#DIV/0!</v>
      </c>
      <c r="P30" s="328" t="e">
        <f t="shared" si="9"/>
        <v>#DIV/0!</v>
      </c>
      <c r="Q30" s="328" t="e">
        <f t="shared" si="9"/>
        <v>#DIV/0!</v>
      </c>
      <c r="R30" s="329">
        <f t="shared" si="9"/>
        <v>0.67715145949059219</v>
      </c>
      <c r="S30" s="330"/>
      <c r="T30" s="330"/>
      <c r="U30" s="330"/>
      <c r="V30" s="330"/>
      <c r="W30" s="330"/>
      <c r="X30" s="330"/>
      <c r="Y30" s="274"/>
    </row>
    <row r="31" spans="2:25">
      <c r="R31" s="299"/>
      <c r="S31" s="275"/>
      <c r="T31" s="275"/>
      <c r="U31" s="275"/>
      <c r="V31" s="275"/>
      <c r="W31" s="275"/>
      <c r="X31" s="275"/>
      <c r="Y31" s="275"/>
    </row>
    <row r="32" spans="2:25">
      <c r="B32" s="318" t="s">
        <v>218</v>
      </c>
      <c r="C32" s="318"/>
      <c r="D32" s="318"/>
      <c r="E32" s="318"/>
      <c r="F32" s="318"/>
      <c r="G32" s="331"/>
      <c r="H32" s="331">
        <f>H61</f>
        <v>1467990.8</v>
      </c>
      <c r="I32" s="331">
        <f t="shared" ref="I32:L32" si="10">I61</f>
        <v>1467990.8</v>
      </c>
      <c r="J32" s="331">
        <f t="shared" si="10"/>
        <v>1467990.8</v>
      </c>
      <c r="K32" s="331">
        <f t="shared" si="10"/>
        <v>1467990.8</v>
      </c>
      <c r="L32" s="331">
        <f t="shared" si="10"/>
        <v>1467990.8</v>
      </c>
      <c r="M32" s="331">
        <f>M61*0</f>
        <v>0</v>
      </c>
      <c r="N32" s="331"/>
      <c r="O32" s="331"/>
      <c r="P32" s="331"/>
      <c r="Q32" s="331">
        <f>Q61*0</f>
        <v>0</v>
      </c>
      <c r="R32" s="290">
        <f>SUM($G32:Q32)</f>
        <v>7339954</v>
      </c>
      <c r="S32" s="311"/>
      <c r="T32" s="311"/>
      <c r="U32" s="311"/>
      <c r="V32" s="311"/>
      <c r="W32" s="311"/>
      <c r="X32" s="311"/>
      <c r="Y32" s="275"/>
    </row>
    <row r="33" spans="2:25">
      <c r="B33" s="266" t="s">
        <v>219</v>
      </c>
      <c r="G33" s="332">
        <f>G29-G32</f>
        <v>0</v>
      </c>
      <c r="H33" s="332">
        <f>H29-H32</f>
        <v>277708671.11000001</v>
      </c>
      <c r="I33" s="332">
        <f t="shared" ref="I33:P33" si="11">I29-I32</f>
        <v>277708671.11000001</v>
      </c>
      <c r="J33" s="332">
        <f t="shared" si="11"/>
        <v>277708671.11000001</v>
      </c>
      <c r="K33" s="332">
        <f t="shared" si="11"/>
        <v>277708671.11000001</v>
      </c>
      <c r="L33" s="332">
        <f>L29-L32</f>
        <v>277708671.11000001</v>
      </c>
      <c r="M33" s="332">
        <f t="shared" si="11"/>
        <v>0</v>
      </c>
      <c r="N33" s="332">
        <f t="shared" si="11"/>
        <v>0</v>
      </c>
      <c r="O33" s="332">
        <f t="shared" si="11"/>
        <v>0</v>
      </c>
      <c r="P33" s="332">
        <f t="shared" si="11"/>
        <v>0</v>
      </c>
      <c r="Q33" s="332">
        <f>Q29-Q32</f>
        <v>0</v>
      </c>
      <c r="R33" s="333">
        <f>R29-R32</f>
        <v>1388543355.55</v>
      </c>
      <c r="S33" s="311">
        <f>SUM(G33:Q33)-R33</f>
        <v>0</v>
      </c>
      <c r="T33" s="334"/>
      <c r="U33" s="334"/>
      <c r="V33" s="334"/>
      <c r="W33" s="334"/>
      <c r="X33" s="334"/>
      <c r="Y33" s="275"/>
    </row>
    <row r="34" spans="2:25">
      <c r="B34" s="318" t="s">
        <v>106</v>
      </c>
      <c r="C34" s="318"/>
      <c r="D34" s="318"/>
      <c r="E34" s="318"/>
      <c r="F34" s="318"/>
      <c r="G34" s="331"/>
      <c r="H34" s="331">
        <f>'Parameter Interest'!G18</f>
        <v>102060639.47999997</v>
      </c>
      <c r="I34" s="331">
        <f>'Parameter Interest'!H18</f>
        <v>34646559.319999985</v>
      </c>
      <c r="J34" s="331">
        <f>'Parameter Interest'!I18</f>
        <v>704639.43000000028</v>
      </c>
      <c r="K34" s="331">
        <f>'Parameter Interest'!J18</f>
        <v>234879.81000000011</v>
      </c>
      <c r="L34" s="331">
        <f>'Parameter Interest'!K18</f>
        <v>0</v>
      </c>
      <c r="M34" s="331">
        <f>[75]PARAMETER!G$5*0</f>
        <v>0</v>
      </c>
      <c r="N34" s="331"/>
      <c r="O34" s="331"/>
      <c r="P34" s="331"/>
      <c r="Q34" s="331"/>
      <c r="R34" s="290">
        <f>SUM($G34:Q34)</f>
        <v>137646718.03999996</v>
      </c>
      <c r="S34" s="311"/>
      <c r="T34" s="311"/>
      <c r="U34" s="311"/>
      <c r="V34" s="311"/>
      <c r="W34" s="311"/>
      <c r="X34" s="311"/>
      <c r="Y34" s="275"/>
    </row>
    <row r="35" spans="2:25">
      <c r="B35" s="266" t="s">
        <v>104</v>
      </c>
      <c r="G35" s="335">
        <f t="shared" ref="G35:Q35" si="12">G33-G34</f>
        <v>0</v>
      </c>
      <c r="H35" s="335">
        <f t="shared" si="12"/>
        <v>175648031.63000005</v>
      </c>
      <c r="I35" s="335">
        <f t="shared" si="12"/>
        <v>243062111.79000002</v>
      </c>
      <c r="J35" s="335">
        <f t="shared" si="12"/>
        <v>277004031.68000001</v>
      </c>
      <c r="K35" s="335">
        <f t="shared" si="12"/>
        <v>277473791.30000001</v>
      </c>
      <c r="L35" s="335">
        <f t="shared" si="12"/>
        <v>277708671.11000001</v>
      </c>
      <c r="M35" s="335">
        <f t="shared" si="12"/>
        <v>0</v>
      </c>
      <c r="N35" s="335">
        <f t="shared" si="12"/>
        <v>0</v>
      </c>
      <c r="O35" s="335">
        <f t="shared" si="12"/>
        <v>0</v>
      </c>
      <c r="P35" s="335">
        <f t="shared" si="12"/>
        <v>0</v>
      </c>
      <c r="Q35" s="335">
        <f t="shared" si="12"/>
        <v>0</v>
      </c>
      <c r="R35" s="308">
        <f>SUM($G35:Q35)</f>
        <v>1250896637.5100002</v>
      </c>
      <c r="S35" s="311">
        <f>SUM(G35:Q35)-R35</f>
        <v>0</v>
      </c>
      <c r="T35" s="334"/>
      <c r="U35" s="334"/>
      <c r="V35" s="334"/>
      <c r="W35" s="334"/>
      <c r="X35" s="334"/>
      <c r="Y35" s="275"/>
    </row>
    <row r="36" spans="2:25">
      <c r="B36" s="318" t="s">
        <v>220</v>
      </c>
      <c r="C36" s="318"/>
      <c r="D36" s="318"/>
      <c r="E36" s="318"/>
      <c r="F36" s="318"/>
      <c r="G36" s="219">
        <f>IF(G35&lt;0,0,G35*$F$3)</f>
        <v>0</v>
      </c>
      <c r="H36" s="219">
        <f t="shared" ref="H36:Q36" si="13">IF(H35&lt;0,0,H35*$F$3)</f>
        <v>3512960.6326000011</v>
      </c>
      <c r="I36" s="219">
        <f>IF(I35&lt;0,0,I35*$F$3)</f>
        <v>4861242.2358000008</v>
      </c>
      <c r="J36" s="219">
        <f t="shared" si="13"/>
        <v>5540080.6336000003</v>
      </c>
      <c r="K36" s="219">
        <f t="shared" si="13"/>
        <v>5549475.8260000004</v>
      </c>
      <c r="L36" s="219">
        <f t="shared" si="13"/>
        <v>5554173.4222000008</v>
      </c>
      <c r="M36" s="219">
        <f t="shared" si="13"/>
        <v>0</v>
      </c>
      <c r="N36" s="219">
        <f t="shared" si="13"/>
        <v>0</v>
      </c>
      <c r="O36" s="219">
        <f t="shared" si="13"/>
        <v>0</v>
      </c>
      <c r="P36" s="219">
        <f t="shared" si="13"/>
        <v>0</v>
      </c>
      <c r="Q36" s="219">
        <f t="shared" si="13"/>
        <v>0</v>
      </c>
      <c r="R36" s="308">
        <f>SUM($G36:Q36)</f>
        <v>25017932.750200003</v>
      </c>
      <c r="S36" s="336"/>
      <c r="T36" s="336"/>
      <c r="U36" s="336"/>
      <c r="V36" s="336"/>
      <c r="W36" s="336"/>
      <c r="X36" s="337"/>
      <c r="Y36" s="275"/>
    </row>
    <row r="37" spans="2:25" ht="16" thickBot="1">
      <c r="B37" s="338" t="s">
        <v>221</v>
      </c>
      <c r="C37" s="338"/>
      <c r="D37" s="338"/>
      <c r="E37" s="338"/>
      <c r="F37" s="338"/>
      <c r="G37" s="339">
        <f>G35-G36</f>
        <v>0</v>
      </c>
      <c r="H37" s="339">
        <f t="shared" ref="H37:Q37" si="14">H35-H36</f>
        <v>172135070.99740005</v>
      </c>
      <c r="I37" s="339">
        <f t="shared" si="14"/>
        <v>238200869.55420002</v>
      </c>
      <c r="J37" s="339">
        <f t="shared" si="14"/>
        <v>271463951.04640001</v>
      </c>
      <c r="K37" s="339">
        <f t="shared" si="14"/>
        <v>271924315.47400004</v>
      </c>
      <c r="L37" s="339">
        <f t="shared" si="14"/>
        <v>272154497.68779999</v>
      </c>
      <c r="M37" s="339">
        <f t="shared" si="14"/>
        <v>0</v>
      </c>
      <c r="N37" s="339">
        <f t="shared" si="14"/>
        <v>0</v>
      </c>
      <c r="O37" s="339">
        <f t="shared" si="14"/>
        <v>0</v>
      </c>
      <c r="P37" s="339">
        <f t="shared" si="14"/>
        <v>0</v>
      </c>
      <c r="Q37" s="339">
        <f t="shared" si="14"/>
        <v>0</v>
      </c>
      <c r="R37" s="340">
        <f>R35-R36</f>
        <v>1225878704.7598002</v>
      </c>
      <c r="S37" s="311">
        <f>SUM(G37:Q37)-R37</f>
        <v>0</v>
      </c>
      <c r="T37" s="334"/>
      <c r="U37" s="334"/>
      <c r="V37" s="334"/>
      <c r="W37" s="334"/>
      <c r="X37" s="334"/>
      <c r="Y37" s="275"/>
    </row>
    <row r="38" spans="2:25">
      <c r="R38" s="299"/>
      <c r="S38" s="275"/>
      <c r="T38" s="275"/>
      <c r="U38" s="275"/>
      <c r="V38" s="275"/>
      <c r="W38" s="275"/>
      <c r="X38" s="275"/>
      <c r="Y38" s="275"/>
    </row>
    <row r="39" spans="2:25">
      <c r="B39" s="318" t="s">
        <v>222</v>
      </c>
      <c r="C39" s="318"/>
      <c r="D39" s="318"/>
      <c r="E39" s="318"/>
      <c r="F39" s="341"/>
      <c r="G39" s="341"/>
      <c r="H39" s="341">
        <f>-H12</f>
        <v>-7339954</v>
      </c>
      <c r="I39" s="341">
        <f>-I12</f>
        <v>0</v>
      </c>
      <c r="J39" s="341">
        <f>-J12</f>
        <v>0</v>
      </c>
      <c r="K39" s="341">
        <f>-K12</f>
        <v>0</v>
      </c>
      <c r="L39" s="341">
        <f>-L12</f>
        <v>0</v>
      </c>
      <c r="M39" s="341"/>
      <c r="N39" s="341"/>
      <c r="O39" s="341"/>
      <c r="P39" s="341"/>
      <c r="Q39" s="341"/>
      <c r="R39" s="342">
        <f>SUM($G$39:Q39)</f>
        <v>-7339954</v>
      </c>
      <c r="S39" s="337"/>
      <c r="T39" s="337"/>
      <c r="U39" s="337"/>
      <c r="V39" s="337"/>
      <c r="W39" s="337"/>
      <c r="X39" s="337"/>
      <c r="Y39" s="275"/>
    </row>
    <row r="40" spans="2:25">
      <c r="B40" s="266" t="s">
        <v>223</v>
      </c>
      <c r="F40" s="343"/>
      <c r="G40" s="343"/>
      <c r="H40" s="343">
        <f>H39+H37+H32</f>
        <v>166263107.79740006</v>
      </c>
      <c r="I40" s="343">
        <f t="shared" ref="I40:Q40" si="15">I39+I37+I32</f>
        <v>239668860.35420004</v>
      </c>
      <c r="J40" s="343">
        <f>J39+J37+J32</f>
        <v>272931941.84640002</v>
      </c>
      <c r="K40" s="343">
        <f t="shared" si="15"/>
        <v>273392306.27400005</v>
      </c>
      <c r="L40" s="343">
        <f t="shared" si="15"/>
        <v>273622488.4878</v>
      </c>
      <c r="M40" s="343">
        <f t="shared" si="15"/>
        <v>0</v>
      </c>
      <c r="N40" s="343">
        <f t="shared" si="15"/>
        <v>0</v>
      </c>
      <c r="O40" s="343">
        <f t="shared" si="15"/>
        <v>0</v>
      </c>
      <c r="P40" s="343">
        <f t="shared" si="15"/>
        <v>0</v>
      </c>
      <c r="Q40" s="343">
        <f t="shared" si="15"/>
        <v>0</v>
      </c>
      <c r="R40" s="344">
        <f>SUM($G$40:Q40)</f>
        <v>1225878704.7598002</v>
      </c>
      <c r="S40" s="337"/>
      <c r="T40" s="337"/>
      <c r="U40" s="337"/>
      <c r="V40" s="337"/>
      <c r="W40" s="337"/>
      <c r="X40" s="337"/>
      <c r="Y40" s="275"/>
    </row>
    <row r="41" spans="2:25">
      <c r="B41" s="266" t="s">
        <v>99</v>
      </c>
      <c r="F41" s="343"/>
      <c r="G41" s="343">
        <f>F41+G40</f>
        <v>0</v>
      </c>
      <c r="H41" s="343">
        <f>G41+H40</f>
        <v>166263107.79740006</v>
      </c>
      <c r="I41" s="343">
        <f t="shared" ref="I41:Q41" si="16">H41+I40</f>
        <v>405931968.15160012</v>
      </c>
      <c r="J41" s="343">
        <f t="shared" si="16"/>
        <v>678863909.99800014</v>
      </c>
      <c r="K41" s="343">
        <f t="shared" si="16"/>
        <v>952256216.27200019</v>
      </c>
      <c r="L41" s="343">
        <f t="shared" si="16"/>
        <v>1225878704.7598002</v>
      </c>
      <c r="M41" s="343">
        <f>(L41+M40)*0</f>
        <v>0</v>
      </c>
      <c r="N41" s="343">
        <f t="shared" si="16"/>
        <v>0</v>
      </c>
      <c r="O41" s="343">
        <f t="shared" si="16"/>
        <v>0</v>
      </c>
      <c r="P41" s="343">
        <f t="shared" si="16"/>
        <v>0</v>
      </c>
      <c r="Q41" s="343">
        <f t="shared" si="16"/>
        <v>0</v>
      </c>
      <c r="R41" s="344"/>
      <c r="S41" s="337"/>
      <c r="T41" s="337"/>
      <c r="U41" s="337"/>
      <c r="V41" s="337"/>
      <c r="W41" s="337"/>
      <c r="X41" s="337"/>
      <c r="Y41" s="275"/>
    </row>
    <row r="42" spans="2:25">
      <c r="B42" s="266" t="s">
        <v>100</v>
      </c>
      <c r="F42" s="343"/>
      <c r="G42" s="345">
        <f>IF(AND(F41&lt;0,G41&gt;0),H49-(G41/G40),0)</f>
        <v>0</v>
      </c>
      <c r="H42" s="345">
        <f>IF(AND(G41&lt;0,H41&gt;0),H49-(H41/H40),0)</f>
        <v>0</v>
      </c>
      <c r="I42" s="345">
        <f>IF(AND(H41&lt;0,I41&gt;0),I49-(I41/I40),0)</f>
        <v>0</v>
      </c>
      <c r="J42" s="345">
        <f>IF(AND(I41&lt;0,J41&gt;0),J49-(J41/J40),0)</f>
        <v>0</v>
      </c>
      <c r="K42" s="346">
        <f>IF(AND(J41&lt;0,K41&gt;0),K49-(K41/K40),0)</f>
        <v>0</v>
      </c>
      <c r="L42" s="345">
        <f>IF(AND(K41&lt;0,L41&gt;0),L49-(L41/L40),0)</f>
        <v>0</v>
      </c>
      <c r="M42" s="345">
        <f>IF(AND(L41&lt;0,M41&gt;0),N49-(M41/M40),0)</f>
        <v>0</v>
      </c>
      <c r="N42" s="345">
        <f>IF(AND(M41&lt;0,N41&gt;0),O49-(N41/N40),0)</f>
        <v>0</v>
      </c>
      <c r="O42" s="345">
        <f>IF(AND(N41&lt;0,O41&gt;0),P49-(O41/O40),0)</f>
        <v>0</v>
      </c>
      <c r="P42" s="345"/>
      <c r="Q42" s="345">
        <f>IF(AND(O41&lt;0,Q41&gt;0),R49-(Q41/Q40),0)</f>
        <v>0</v>
      </c>
      <c r="R42" s="347"/>
      <c r="S42" s="345"/>
      <c r="T42" s="345"/>
      <c r="U42" s="345"/>
      <c r="V42" s="345"/>
      <c r="W42" s="345"/>
      <c r="X42" s="345"/>
    </row>
    <row r="43" spans="2:25" s="348" customFormat="1" ht="3.65" customHeight="1">
      <c r="F43" s="349"/>
      <c r="G43" s="350"/>
      <c r="H43" s="350"/>
      <c r="I43" s="350"/>
      <c r="J43" s="350"/>
      <c r="K43" s="351"/>
      <c r="L43" s="350"/>
      <c r="M43" s="350"/>
      <c r="N43" s="350"/>
      <c r="O43" s="350"/>
      <c r="P43" s="350"/>
      <c r="Q43" s="350"/>
      <c r="R43" s="352"/>
      <c r="S43" s="350"/>
      <c r="T43" s="350"/>
      <c r="U43" s="350"/>
      <c r="V43" s="350"/>
      <c r="W43" s="350"/>
      <c r="X43" s="350"/>
    </row>
    <row r="44" spans="2:25" s="348" customFormat="1">
      <c r="B44" s="355" t="s">
        <v>5</v>
      </c>
      <c r="C44" s="356"/>
      <c r="D44" s="356"/>
      <c r="E44" s="356"/>
      <c r="F44" s="379" t="s">
        <v>287</v>
      </c>
      <c r="G44" s="353"/>
      <c r="R44" s="354"/>
    </row>
    <row r="45" spans="2:25" s="348" customFormat="1">
      <c r="B45" s="357" t="s">
        <v>6</v>
      </c>
      <c r="C45" s="381"/>
      <c r="D45" s="381"/>
      <c r="E45" s="381"/>
      <c r="F45" s="382">
        <f>AVERAGE(H37:L37)/R12</f>
        <v>33.402898839960031</v>
      </c>
      <c r="G45" s="353"/>
      <c r="R45" s="354"/>
    </row>
    <row r="46" spans="2:25">
      <c r="B46" s="357" t="s">
        <v>189</v>
      </c>
      <c r="C46" s="285"/>
      <c r="D46" s="285"/>
      <c r="E46" s="285"/>
      <c r="F46" s="358">
        <f>NPV(F4,H40:Q40)</f>
        <v>910908187.02209687</v>
      </c>
      <c r="R46" s="284"/>
    </row>
    <row r="47" spans="2:25">
      <c r="B47" s="357" t="s">
        <v>190</v>
      </c>
      <c r="C47" s="285"/>
      <c r="D47" s="285"/>
      <c r="E47" s="285"/>
      <c r="F47" s="360">
        <f>R30</f>
        <v>0.67715145949059219</v>
      </c>
      <c r="H47" s="359"/>
      <c r="I47" s="310"/>
      <c r="R47" s="284"/>
    </row>
    <row r="48" spans="2:25">
      <c r="B48" s="361" t="s">
        <v>102</v>
      </c>
      <c r="C48" s="362"/>
      <c r="D48" s="362"/>
      <c r="E48" s="362"/>
      <c r="F48" s="380">
        <f>SUM(G42:Q42)</f>
        <v>0</v>
      </c>
      <c r="H48" s="306"/>
      <c r="R48" s="284"/>
    </row>
    <row r="49" spans="2:25">
      <c r="G49" s="266"/>
      <c r="H49" s="298">
        <v>1</v>
      </c>
      <c r="I49" s="273">
        <v>2</v>
      </c>
      <c r="J49" s="298">
        <v>3</v>
      </c>
      <c r="K49" s="273">
        <v>4</v>
      </c>
      <c r="L49" s="298">
        <v>5</v>
      </c>
      <c r="M49" s="273">
        <v>6</v>
      </c>
      <c r="N49" s="298">
        <v>7</v>
      </c>
      <c r="O49" s="273">
        <v>8</v>
      </c>
      <c r="P49" s="298">
        <v>9</v>
      </c>
      <c r="Q49" s="298">
        <v>10</v>
      </c>
      <c r="R49" s="284"/>
      <c r="S49" s="273"/>
      <c r="T49" s="298"/>
      <c r="U49" s="273"/>
      <c r="V49" s="298"/>
      <c r="W49" s="273"/>
      <c r="X49" s="298"/>
    </row>
    <row r="50" spans="2:25" ht="16" thickBot="1">
      <c r="B50" s="268" t="s">
        <v>224</v>
      </c>
      <c r="E50" s="363" t="s">
        <v>225</v>
      </c>
      <c r="G50" s="266"/>
      <c r="H50" s="363">
        <f t="shared" ref="H50:Q50" si="17">H14</f>
        <v>2025</v>
      </c>
      <c r="I50" s="363">
        <f t="shared" si="17"/>
        <v>2026</v>
      </c>
      <c r="J50" s="363">
        <f t="shared" si="17"/>
        <v>2027</v>
      </c>
      <c r="K50" s="363">
        <f t="shared" si="17"/>
        <v>2028</v>
      </c>
      <c r="L50" s="363">
        <f t="shared" si="17"/>
        <v>2029</v>
      </c>
      <c r="M50" s="363">
        <f t="shared" si="17"/>
        <v>2030</v>
      </c>
      <c r="N50" s="363">
        <f t="shared" si="17"/>
        <v>2031</v>
      </c>
      <c r="O50" s="363">
        <f t="shared" si="17"/>
        <v>2032</v>
      </c>
      <c r="P50" s="363">
        <f t="shared" si="17"/>
        <v>2033</v>
      </c>
      <c r="Q50" s="363">
        <f t="shared" si="17"/>
        <v>2034</v>
      </c>
      <c r="R50" s="296" t="s">
        <v>15</v>
      </c>
      <c r="S50" s="363"/>
      <c r="T50" s="363"/>
      <c r="U50" s="363"/>
      <c r="V50" s="363"/>
      <c r="W50" s="363"/>
      <c r="X50" s="363"/>
      <c r="Y50" s="363"/>
    </row>
    <row r="51" spans="2:25">
      <c r="D51" s="266" t="s">
        <v>68</v>
      </c>
      <c r="E51" s="266">
        <v>5</v>
      </c>
      <c r="G51" s="266"/>
      <c r="H51" s="364">
        <f>R12/E51</f>
        <v>1467990.8</v>
      </c>
      <c r="I51" s="364">
        <f>H51</f>
        <v>1467990.8</v>
      </c>
      <c r="J51" s="364">
        <f t="shared" ref="J51:L51" si="18">I51</f>
        <v>1467990.8</v>
      </c>
      <c r="K51" s="364">
        <f t="shared" si="18"/>
        <v>1467990.8</v>
      </c>
      <c r="L51" s="364">
        <f t="shared" si="18"/>
        <v>1467990.8</v>
      </c>
      <c r="M51" s="365"/>
      <c r="N51" s="365"/>
      <c r="O51" s="365"/>
      <c r="P51" s="365"/>
      <c r="Q51" s="365"/>
      <c r="R51" s="308">
        <f>SUM($H51:Q51)</f>
        <v>7339954</v>
      </c>
      <c r="S51" s="365"/>
      <c r="T51" s="365"/>
      <c r="U51" s="365"/>
      <c r="V51" s="365"/>
      <c r="W51" s="365"/>
      <c r="X51" s="365"/>
      <c r="Y51" s="366"/>
    </row>
    <row r="52" spans="2:25" hidden="1">
      <c r="D52" s="266" t="s">
        <v>69</v>
      </c>
      <c r="E52" s="266">
        <v>4</v>
      </c>
      <c r="G52" s="266"/>
      <c r="H52" s="269"/>
      <c r="I52" s="364">
        <f>I12/E52</f>
        <v>0</v>
      </c>
      <c r="J52" s="365">
        <f>I52</f>
        <v>0</v>
      </c>
      <c r="K52" s="365">
        <f>J52</f>
        <v>0</v>
      </c>
      <c r="L52" s="365">
        <f>K52</f>
        <v>0</v>
      </c>
      <c r="M52" s="365"/>
      <c r="N52" s="365"/>
      <c r="O52" s="365"/>
      <c r="P52" s="365"/>
      <c r="Q52" s="365"/>
      <c r="R52" s="308">
        <f>SUM(H52:L52)</f>
        <v>0</v>
      </c>
      <c r="S52" s="365"/>
      <c r="T52" s="365"/>
      <c r="U52" s="365"/>
      <c r="V52" s="365"/>
      <c r="W52" s="365"/>
      <c r="X52" s="365"/>
      <c r="Y52" s="366"/>
    </row>
    <row r="53" spans="2:25" hidden="1">
      <c r="D53" s="266" t="s">
        <v>70</v>
      </c>
      <c r="E53" s="266">
        <v>3</v>
      </c>
      <c r="G53" s="266"/>
      <c r="H53" s="269"/>
      <c r="J53" s="364"/>
      <c r="K53" s="365">
        <f>J53</f>
        <v>0</v>
      </c>
      <c r="L53" s="365">
        <f>K53</f>
        <v>0</v>
      </c>
      <c r="M53" s="365"/>
      <c r="N53" s="365"/>
      <c r="O53" s="365"/>
      <c r="P53" s="365"/>
      <c r="Q53" s="365"/>
      <c r="R53" s="308">
        <f>SUM(H53:L53)</f>
        <v>0</v>
      </c>
      <c r="S53" s="365"/>
      <c r="T53" s="365"/>
      <c r="U53" s="365"/>
      <c r="V53" s="365"/>
      <c r="W53" s="365"/>
      <c r="X53" s="365"/>
      <c r="Y53" s="366"/>
    </row>
    <row r="54" spans="2:25" hidden="1">
      <c r="D54" s="266" t="s">
        <v>71</v>
      </c>
      <c r="E54" s="266">
        <v>2</v>
      </c>
      <c r="G54" s="266"/>
      <c r="H54" s="269"/>
      <c r="K54" s="364"/>
      <c r="L54" s="365"/>
      <c r="M54" s="365"/>
      <c r="N54" s="365"/>
      <c r="O54" s="365"/>
      <c r="P54" s="365"/>
      <c r="Q54" s="365"/>
      <c r="R54" s="308">
        <f>SUM(H54:L54)</f>
        <v>0</v>
      </c>
      <c r="S54" s="365"/>
      <c r="T54" s="365"/>
      <c r="U54" s="365"/>
      <c r="V54" s="365"/>
      <c r="W54" s="365"/>
      <c r="X54" s="365"/>
      <c r="Y54" s="366"/>
    </row>
    <row r="55" spans="2:25" hidden="1">
      <c r="D55" s="266" t="s">
        <v>72</v>
      </c>
      <c r="E55" s="266">
        <v>1</v>
      </c>
      <c r="G55" s="266"/>
      <c r="H55" s="269"/>
      <c r="L55" s="364"/>
      <c r="M55" s="365"/>
      <c r="N55" s="365"/>
      <c r="O55" s="365"/>
      <c r="P55" s="365"/>
      <c r="Q55" s="365"/>
      <c r="R55" s="308">
        <f>SUM(H55:L55)</f>
        <v>0</v>
      </c>
      <c r="S55" s="365"/>
      <c r="T55" s="365"/>
      <c r="U55" s="365"/>
      <c r="V55" s="365"/>
      <c r="W55" s="365"/>
      <c r="X55" s="365"/>
      <c r="Y55" s="366"/>
    </row>
    <row r="56" spans="2:25" hidden="1">
      <c r="D56" s="266" t="s">
        <v>73</v>
      </c>
      <c r="E56" s="266">
        <v>5</v>
      </c>
      <c r="G56" s="266"/>
      <c r="H56" s="269"/>
      <c r="L56" s="365"/>
      <c r="M56" s="364"/>
      <c r="N56" s="365"/>
      <c r="O56" s="365"/>
      <c r="P56" s="365"/>
      <c r="Q56" s="365"/>
      <c r="R56" s="308">
        <f>SUM($G56:Q56)</f>
        <v>0</v>
      </c>
      <c r="S56" s="365"/>
      <c r="T56" s="365"/>
      <c r="U56" s="365"/>
      <c r="V56" s="365"/>
      <c r="W56" s="365"/>
      <c r="X56" s="365"/>
      <c r="Y56" s="366"/>
    </row>
    <row r="57" spans="2:25" hidden="1">
      <c r="D57" s="266" t="s">
        <v>74</v>
      </c>
      <c r="E57" s="266">
        <v>4</v>
      </c>
      <c r="G57" s="266"/>
      <c r="H57" s="269"/>
      <c r="L57" s="365"/>
      <c r="M57" s="365"/>
      <c r="N57" s="364" t="e">
        <f>#REF!/$E57</f>
        <v>#REF!</v>
      </c>
      <c r="O57" s="365" t="e">
        <f>N57</f>
        <v>#REF!</v>
      </c>
      <c r="P57" s="365" t="e">
        <f t="shared" ref="P57" si="19">O57</f>
        <v>#REF!</v>
      </c>
      <c r="Q57" s="365"/>
      <c r="R57" s="308" t="e">
        <f>SUM($G57:Q57)</f>
        <v>#REF!</v>
      </c>
      <c r="S57" s="365"/>
      <c r="T57" s="365"/>
      <c r="U57" s="365"/>
      <c r="V57" s="365"/>
      <c r="W57" s="365"/>
      <c r="X57" s="365"/>
      <c r="Y57" s="366"/>
    </row>
    <row r="58" spans="2:25" hidden="1">
      <c r="D58" s="266" t="s">
        <v>75</v>
      </c>
      <c r="E58" s="266">
        <v>3</v>
      </c>
      <c r="G58" s="266"/>
      <c r="H58" s="269"/>
      <c r="L58" s="365"/>
      <c r="M58" s="365"/>
      <c r="N58" s="365"/>
      <c r="O58" s="364" t="e">
        <f>#REF!/$E58</f>
        <v>#REF!</v>
      </c>
      <c r="P58" s="365" t="e">
        <f>O58</f>
        <v>#REF!</v>
      </c>
      <c r="Q58" s="365"/>
      <c r="R58" s="308" t="e">
        <f>SUM($G58:Q58)</f>
        <v>#REF!</v>
      </c>
      <c r="S58" s="365"/>
      <c r="T58" s="365"/>
      <c r="U58" s="365"/>
      <c r="V58" s="365"/>
      <c r="W58" s="365"/>
      <c r="X58" s="365"/>
      <c r="Y58" s="366"/>
    </row>
    <row r="59" spans="2:25" hidden="1">
      <c r="D59" s="266" t="s">
        <v>76</v>
      </c>
      <c r="E59" s="266">
        <v>2</v>
      </c>
      <c r="G59" s="266"/>
      <c r="H59" s="269"/>
      <c r="L59" s="365"/>
      <c r="M59" s="365"/>
      <c r="N59" s="365"/>
      <c r="O59" s="365"/>
      <c r="P59" s="364" t="e">
        <f>#REF!/$E59</f>
        <v>#REF!</v>
      </c>
      <c r="Q59" s="364"/>
      <c r="R59" s="308" t="e">
        <f>SUM($G59:Q59)</f>
        <v>#REF!</v>
      </c>
      <c r="S59" s="365"/>
      <c r="T59" s="365"/>
      <c r="U59" s="365"/>
      <c r="V59" s="365"/>
      <c r="W59" s="365"/>
      <c r="X59" s="365"/>
      <c r="Y59" s="366"/>
    </row>
    <row r="60" spans="2:25" hidden="1">
      <c r="D60" s="266" t="s">
        <v>77</v>
      </c>
      <c r="E60" s="266">
        <v>1</v>
      </c>
      <c r="G60" s="266"/>
      <c r="H60" s="269"/>
      <c r="K60" s="365"/>
      <c r="L60" s="365"/>
      <c r="M60" s="365"/>
      <c r="N60" s="365"/>
      <c r="O60" s="365"/>
      <c r="P60" s="365"/>
      <c r="Q60" s="365"/>
      <c r="R60" s="308">
        <f>SUM($G60:Q60)</f>
        <v>0</v>
      </c>
      <c r="S60" s="365"/>
      <c r="T60" s="365"/>
      <c r="U60" s="365"/>
      <c r="V60" s="365"/>
      <c r="W60" s="365"/>
      <c r="X60" s="365"/>
      <c r="Y60" s="366"/>
    </row>
    <row r="61" spans="2:25" ht="16" thickBot="1">
      <c r="B61" s="367" t="s">
        <v>226</v>
      </c>
      <c r="C61" s="368"/>
      <c r="D61" s="368"/>
      <c r="E61" s="368"/>
      <c r="F61" s="368"/>
      <c r="G61" s="368"/>
      <c r="H61" s="369">
        <f>SUM(H51:H60)</f>
        <v>1467990.8</v>
      </c>
      <c r="I61" s="369">
        <f t="shared" ref="I61:P61" si="20">SUM(I51:I60)</f>
        <v>1467990.8</v>
      </c>
      <c r="J61" s="369">
        <f t="shared" si="20"/>
        <v>1467990.8</v>
      </c>
      <c r="K61" s="369">
        <f t="shared" si="20"/>
        <v>1467990.8</v>
      </c>
      <c r="L61" s="369">
        <f t="shared" si="20"/>
        <v>1467990.8</v>
      </c>
      <c r="M61" s="369">
        <f t="shared" si="20"/>
        <v>0</v>
      </c>
      <c r="N61" s="369" t="e">
        <f t="shared" si="20"/>
        <v>#REF!</v>
      </c>
      <c r="O61" s="369" t="e">
        <f t="shared" si="20"/>
        <v>#REF!</v>
      </c>
      <c r="P61" s="369" t="e">
        <f t="shared" si="20"/>
        <v>#REF!</v>
      </c>
      <c r="Q61" s="369">
        <f>SUM(Q51:Q60)</f>
        <v>0</v>
      </c>
      <c r="R61" s="370"/>
      <c r="S61" s="371"/>
      <c r="T61" s="371"/>
      <c r="U61" s="371"/>
      <c r="V61" s="371"/>
      <c r="W61" s="371"/>
      <c r="X61" s="371"/>
      <c r="Y61" s="371"/>
    </row>
    <row r="62" spans="2:25" ht="16.5" thickTop="1" thickBot="1">
      <c r="G62" s="266"/>
      <c r="H62" s="269"/>
      <c r="M62" s="366"/>
      <c r="N62" s="366"/>
      <c r="O62" s="366"/>
      <c r="P62" s="366"/>
      <c r="Q62" s="366"/>
      <c r="R62" s="372"/>
      <c r="Y62" s="310"/>
    </row>
    <row r="64" spans="2:25">
      <c r="F64" s="266" t="s">
        <v>21</v>
      </c>
    </row>
    <row r="73" spans="6:12">
      <c r="G73" s="306"/>
      <c r="H73" s="310"/>
    </row>
    <row r="75" spans="6:12">
      <c r="G75" s="309"/>
    </row>
    <row r="76" spans="6:12">
      <c r="G76" s="309"/>
      <c r="H76" s="310"/>
      <c r="I76" s="310"/>
      <c r="J76" s="310"/>
      <c r="K76" s="310"/>
      <c r="L76" s="310"/>
    </row>
    <row r="77" spans="6:12">
      <c r="F77" s="348"/>
      <c r="G77" s="373"/>
      <c r="H77" s="374"/>
      <c r="I77" s="374"/>
      <c r="J77" s="374"/>
      <c r="K77" s="374"/>
      <c r="L77" s="374"/>
    </row>
    <row r="80" spans="6:12">
      <c r="G80" s="309"/>
      <c r="L80" s="310"/>
    </row>
    <row r="82" spans="7:12">
      <c r="G82" s="306"/>
      <c r="H82" s="306"/>
      <c r="I82" s="306"/>
      <c r="J82" s="306"/>
      <c r="K82" s="306"/>
      <c r="L82" s="306"/>
    </row>
  </sheetData>
  <mergeCells count="1">
    <mergeCell ref="E20:F20"/>
  </mergeCells>
  <printOptions horizontalCentered="1" verticalCentered="1"/>
  <pageMargins left="0" right="0" top="0" bottom="0" header="0.31496062992125984" footer="0.31496062992125984"/>
  <pageSetup paperSize="9" scale="71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6">
    <pageSetUpPr fitToPage="1"/>
  </sheetPr>
  <dimension ref="A1:K84"/>
  <sheetViews>
    <sheetView showGridLines="0" topLeftCell="B64" zoomScale="90" zoomScaleNormal="90" workbookViewId="0">
      <selection activeCell="C84" sqref="C84"/>
    </sheetView>
  </sheetViews>
  <sheetFormatPr defaultColWidth="23.58203125" defaultRowHeight="15.5"/>
  <cols>
    <col min="1" max="1" width="6.33203125" style="19" customWidth="1"/>
    <col min="2" max="2" width="26.33203125" style="8" bestFit="1" customWidth="1"/>
    <col min="3" max="3" width="32.33203125" style="8" customWidth="1"/>
    <col min="4" max="4" width="16.08203125" style="8" bestFit="1" customWidth="1"/>
    <col min="5" max="5" width="18.83203125" style="8" bestFit="1" customWidth="1"/>
    <col min="6" max="6" width="18.5" style="8" bestFit="1" customWidth="1"/>
    <col min="7" max="7" width="18" style="8" bestFit="1" customWidth="1"/>
    <col min="8" max="9" width="18.5" style="8" bestFit="1" customWidth="1"/>
    <col min="10" max="16384" width="23.58203125" style="8"/>
  </cols>
  <sheetData>
    <row r="1" spans="1:11" s="14" customFormat="1">
      <c r="A1" s="19"/>
      <c r="B1" s="134" t="s">
        <v>19</v>
      </c>
      <c r="C1" s="10"/>
      <c r="D1" s="10"/>
      <c r="E1" s="10"/>
      <c r="F1" s="10"/>
      <c r="G1" s="10"/>
      <c r="H1" s="10"/>
      <c r="I1" s="10"/>
    </row>
    <row r="2" spans="1:11" s="2" customFormat="1">
      <c r="A2" s="76"/>
      <c r="B2" s="2" t="s">
        <v>25</v>
      </c>
      <c r="C2" s="123">
        <v>5</v>
      </c>
      <c r="D2" s="3" t="s">
        <v>26</v>
      </c>
    </row>
    <row r="3" spans="1:11" s="2" customFormat="1">
      <c r="A3" s="76"/>
      <c r="B3" s="2" t="s">
        <v>65</v>
      </c>
      <c r="C3" s="123">
        <v>360</v>
      </c>
      <c r="D3" s="3"/>
    </row>
    <row r="4" spans="1:11" s="2" customFormat="1">
      <c r="A4" s="76"/>
      <c r="B4" s="131"/>
      <c r="C4" s="132"/>
      <c r="D4" s="131"/>
      <c r="E4" s="133"/>
      <c r="F4" s="6"/>
      <c r="G4" s="6"/>
      <c r="H4" s="6"/>
      <c r="I4" s="6"/>
    </row>
    <row r="5" spans="1:11" s="2" customFormat="1">
      <c r="A5" s="76"/>
      <c r="D5" s="124" t="s">
        <v>66</v>
      </c>
      <c r="E5" s="9">
        <v>1</v>
      </c>
      <c r="F5" s="9">
        <v>2</v>
      </c>
      <c r="G5" s="9">
        <v>3</v>
      </c>
      <c r="H5" s="9">
        <v>4</v>
      </c>
      <c r="I5" s="9">
        <v>5</v>
      </c>
    </row>
    <row r="6" spans="1:11" s="189" customFormat="1">
      <c r="A6" s="120"/>
      <c r="B6" s="189" t="s">
        <v>58</v>
      </c>
      <c r="C6" s="127"/>
      <c r="D6" s="190"/>
      <c r="E6" s="191" t="e">
        <f>#REF!</f>
        <v>#REF!</v>
      </c>
      <c r="F6" s="191" t="e">
        <f>#REF!</f>
        <v>#REF!</v>
      </c>
      <c r="G6" s="191" t="e">
        <f>#REF!</f>
        <v>#REF!</v>
      </c>
      <c r="H6" s="191" t="e">
        <f>#REF!</f>
        <v>#REF!</v>
      </c>
      <c r="I6" s="191" t="e">
        <f>#REF!</f>
        <v>#REF!</v>
      </c>
    </row>
    <row r="7" spans="1:11" s="126" customFormat="1">
      <c r="A7" s="76"/>
      <c r="B7" s="126" t="s">
        <v>59</v>
      </c>
      <c r="C7" s="127"/>
      <c r="D7" s="129"/>
      <c r="E7" s="128">
        <f>$C$3</f>
        <v>360</v>
      </c>
      <c r="F7" s="128">
        <f t="shared" ref="F7:I7" si="0">$C$3</f>
        <v>360</v>
      </c>
      <c r="G7" s="128">
        <f t="shared" si="0"/>
        <v>360</v>
      </c>
      <c r="H7" s="128">
        <f t="shared" si="0"/>
        <v>360</v>
      </c>
      <c r="I7" s="128">
        <f t="shared" si="0"/>
        <v>360</v>
      </c>
    </row>
    <row r="8" spans="1:11" s="159" customFormat="1">
      <c r="A8" s="158"/>
      <c r="B8" s="159" t="s">
        <v>86</v>
      </c>
      <c r="C8" s="160"/>
      <c r="D8" s="161"/>
      <c r="E8" s="220" t="e">
        <f>E7*E6</f>
        <v>#REF!</v>
      </c>
      <c r="F8" s="220" t="e">
        <f>F7*F6</f>
        <v>#REF!</v>
      </c>
      <c r="G8" s="220" t="e">
        <f>G7*G6</f>
        <v>#REF!</v>
      </c>
      <c r="H8" s="220" t="e">
        <f>H7*H6</f>
        <v>#REF!</v>
      </c>
      <c r="I8" s="220" t="e">
        <f>I7*I6</f>
        <v>#REF!</v>
      </c>
    </row>
    <row r="9" spans="1:11" s="2" customFormat="1">
      <c r="A9" s="76"/>
      <c r="C9" s="7"/>
      <c r="D9" s="3"/>
      <c r="E9" s="100"/>
      <c r="F9" s="100"/>
      <c r="G9" s="100"/>
      <c r="H9" s="100"/>
      <c r="I9" s="100"/>
    </row>
    <row r="10" spans="1:11" s="2" customFormat="1" ht="16" thickBot="1">
      <c r="A10" s="76"/>
      <c r="B10" s="119" t="s">
        <v>103</v>
      </c>
      <c r="C10" s="7"/>
      <c r="D10" s="3"/>
      <c r="E10" s="125" t="e">
        <f>#REF!/12/E7/(1-#REF!)</f>
        <v>#REF!</v>
      </c>
      <c r="F10" s="125" t="e">
        <f>#REF!/12/F7/(1-#REF!)</f>
        <v>#REF!</v>
      </c>
      <c r="G10" s="125" t="e">
        <f>#REF!/12/G7/(1-#REF!)</f>
        <v>#REF!</v>
      </c>
      <c r="H10" s="125" t="e">
        <f>#REF!/12/H7/(1-#REF!)</f>
        <v>#REF!</v>
      </c>
      <c r="I10" s="125" t="e">
        <f>#REF!/12/I7/(1-#REF!)</f>
        <v>#REF!</v>
      </c>
    </row>
    <row r="11" spans="1:11" s="119" customFormat="1" ht="16" thickTop="1">
      <c r="A11" s="120"/>
      <c r="B11" s="121" t="s">
        <v>57</v>
      </c>
      <c r="C11" s="188" t="e">
        <f>SUM(E11:I11)</f>
        <v>#REF!</v>
      </c>
      <c r="D11" s="117" t="s">
        <v>17</v>
      </c>
      <c r="E11" s="122" t="e">
        <f>#REF!</f>
        <v>#REF!</v>
      </c>
      <c r="F11" s="122" t="e">
        <f>#REF!</f>
        <v>#REF!</v>
      </c>
      <c r="G11" s="122" t="e">
        <f>#REF!</f>
        <v>#REF!</v>
      </c>
      <c r="H11" s="122" t="e">
        <f>#REF!</f>
        <v>#REF!</v>
      </c>
      <c r="I11" s="122" t="e">
        <f>#REF!</f>
        <v>#REF!</v>
      </c>
      <c r="K11" s="223" t="e">
        <f>E11*2</f>
        <v>#REF!</v>
      </c>
    </row>
    <row r="12" spans="1:11" s="2" customFormat="1">
      <c r="A12" s="76"/>
      <c r="B12" s="4"/>
      <c r="C12" s="5"/>
      <c r="D12" s="101"/>
      <c r="E12" s="222"/>
      <c r="J12" s="2" t="s">
        <v>164</v>
      </c>
      <c r="K12" s="224" t="e">
        <f>K11*50%</f>
        <v>#REF!</v>
      </c>
    </row>
    <row r="13" spans="1:11" s="2" customFormat="1">
      <c r="A13" s="76"/>
      <c r="B13" s="4"/>
      <c r="C13" s="98"/>
      <c r="D13" s="113"/>
      <c r="E13" s="3"/>
      <c r="J13" s="2" t="s">
        <v>163</v>
      </c>
      <c r="K13" s="224" t="e">
        <f>K11*25%</f>
        <v>#REF!</v>
      </c>
    </row>
    <row r="14" spans="1:11" s="14" customFormat="1">
      <c r="A14" s="19"/>
      <c r="B14" s="134" t="s">
        <v>20</v>
      </c>
      <c r="C14" s="10"/>
      <c r="D14" s="10"/>
      <c r="E14" s="10"/>
      <c r="F14" s="10"/>
      <c r="G14" s="10"/>
      <c r="H14" s="10"/>
      <c r="I14" s="10"/>
      <c r="J14" s="14" t="s">
        <v>162</v>
      </c>
      <c r="K14" s="225" t="e">
        <f>K11*25%</f>
        <v>#REF!</v>
      </c>
    </row>
    <row r="15" spans="1:11" s="136" customFormat="1">
      <c r="A15" s="135"/>
      <c r="B15" s="136" t="s">
        <v>2</v>
      </c>
      <c r="C15" s="136" t="s">
        <v>67</v>
      </c>
      <c r="K15" s="227"/>
    </row>
    <row r="16" spans="1:11">
      <c r="B16" s="8" t="s">
        <v>7</v>
      </c>
      <c r="C16" s="8" t="s">
        <v>153</v>
      </c>
      <c r="K16" s="226" t="e">
        <f>K12*25%</f>
        <v>#REF!</v>
      </c>
    </row>
    <row r="17" spans="2:9">
      <c r="B17" s="8" t="s">
        <v>16</v>
      </c>
    </row>
    <row r="19" spans="2:9" ht="16" thickBot="1">
      <c r="B19" s="137" t="s">
        <v>8</v>
      </c>
      <c r="C19" s="11"/>
      <c r="D19" s="12"/>
      <c r="E19" s="12"/>
      <c r="F19" s="12"/>
      <c r="G19" s="12"/>
      <c r="H19" s="12"/>
      <c r="I19" s="12"/>
    </row>
    <row r="20" spans="2:9">
      <c r="B20" s="16" t="s">
        <v>9</v>
      </c>
      <c r="C20" s="91">
        <v>5</v>
      </c>
      <c r="D20" s="14"/>
      <c r="E20" s="14"/>
      <c r="F20" s="14"/>
      <c r="G20" s="14"/>
      <c r="H20" s="14"/>
      <c r="I20" s="14"/>
    </row>
    <row r="21" spans="2:9">
      <c r="B21" s="16" t="s">
        <v>10</v>
      </c>
      <c r="C21" s="115"/>
      <c r="D21" s="20"/>
      <c r="E21" s="20" t="s">
        <v>21</v>
      </c>
      <c r="F21" s="20"/>
      <c r="G21" s="20"/>
      <c r="H21" s="20"/>
      <c r="I21" s="20"/>
    </row>
    <row r="22" spans="2:9">
      <c r="B22" s="13" t="s">
        <v>105</v>
      </c>
      <c r="C22" s="93">
        <v>0.1</v>
      </c>
      <c r="D22" s="20"/>
      <c r="E22" s="20"/>
      <c r="F22" s="20"/>
      <c r="G22" s="20"/>
      <c r="H22" s="20"/>
      <c r="I22" s="20"/>
    </row>
    <row r="23" spans="2:9">
      <c r="B23" s="13" t="s">
        <v>11</v>
      </c>
      <c r="C23" s="92">
        <v>0</v>
      </c>
      <c r="D23" s="20"/>
      <c r="E23" s="20"/>
      <c r="F23" s="20"/>
      <c r="G23" s="20"/>
      <c r="H23" s="20"/>
      <c r="I23" s="20"/>
    </row>
    <row r="24" spans="2:9">
      <c r="B24" s="13" t="s">
        <v>12</v>
      </c>
      <c r="C24" s="92">
        <v>0</v>
      </c>
      <c r="D24" s="20"/>
      <c r="E24" s="20"/>
      <c r="F24" s="20"/>
      <c r="G24" s="20"/>
      <c r="H24" s="20"/>
      <c r="I24" s="20"/>
    </row>
    <row r="25" spans="2:9">
      <c r="B25" s="18" t="s">
        <v>13</v>
      </c>
      <c r="C25" s="114">
        <f>(500000*147)</f>
        <v>73500000</v>
      </c>
      <c r="D25" s="99"/>
      <c r="E25" s="90"/>
      <c r="F25" s="90"/>
      <c r="G25" s="18"/>
      <c r="H25" s="18"/>
      <c r="I25" s="18"/>
    </row>
    <row r="26" spans="2:9">
      <c r="B26" s="13" t="s">
        <v>14</v>
      </c>
      <c r="C26" s="17">
        <v>0</v>
      </c>
      <c r="D26" s="15"/>
      <c r="E26" s="15"/>
      <c r="F26" s="15"/>
      <c r="G26" s="14"/>
      <c r="H26" s="14"/>
      <c r="I26" s="14"/>
    </row>
    <row r="27" spans="2:9">
      <c r="B27" s="13"/>
      <c r="C27" s="130"/>
      <c r="D27" s="15"/>
      <c r="E27" s="15"/>
      <c r="F27" s="15"/>
      <c r="G27" s="14"/>
      <c r="H27" s="14"/>
      <c r="I27" s="14"/>
    </row>
    <row r="28" spans="2:9">
      <c r="B28" s="13"/>
      <c r="C28" s="130"/>
      <c r="D28" s="15"/>
      <c r="E28" s="15"/>
      <c r="F28" s="15"/>
      <c r="G28" s="14"/>
      <c r="H28" s="14"/>
      <c r="I28" s="14"/>
    </row>
    <row r="29" spans="2:9">
      <c r="B29" s="144" t="s">
        <v>79</v>
      </c>
      <c r="C29" s="139" t="s">
        <v>3</v>
      </c>
      <c r="D29" s="139"/>
      <c r="E29" s="140" t="s">
        <v>68</v>
      </c>
      <c r="F29" s="140" t="s">
        <v>69</v>
      </c>
      <c r="G29" s="140" t="s">
        <v>70</v>
      </c>
      <c r="H29" s="140" t="s">
        <v>71</v>
      </c>
      <c r="I29" s="140" t="s">
        <v>72</v>
      </c>
    </row>
    <row r="30" spans="2:9">
      <c r="B30" s="138"/>
      <c r="C30" s="139" t="s">
        <v>3</v>
      </c>
      <c r="D30" s="139"/>
      <c r="E30" s="141">
        <v>1</v>
      </c>
      <c r="F30" s="141">
        <v>2</v>
      </c>
      <c r="G30" s="141">
        <v>3</v>
      </c>
      <c r="H30" s="141">
        <v>4</v>
      </c>
      <c r="I30" s="141">
        <v>5</v>
      </c>
    </row>
    <row r="31" spans="2:9">
      <c r="C31" s="142" t="s">
        <v>78</v>
      </c>
      <c r="D31" s="142"/>
      <c r="E31" s="143">
        <v>12</v>
      </c>
      <c r="F31" s="143">
        <v>12</v>
      </c>
      <c r="G31" s="143">
        <v>12</v>
      </c>
      <c r="H31" s="143">
        <v>12</v>
      </c>
      <c r="I31" s="143">
        <v>12</v>
      </c>
    </row>
    <row r="32" spans="2:9">
      <c r="C32" s="146"/>
      <c r="D32" s="145"/>
      <c r="E32" s="145"/>
      <c r="F32" s="145"/>
      <c r="G32" s="145"/>
      <c r="H32" s="145"/>
      <c r="I32" s="145"/>
    </row>
    <row r="33" spans="2:11">
      <c r="B33" s="145" t="s">
        <v>80</v>
      </c>
      <c r="C33" s="147">
        <v>1000000</v>
      </c>
      <c r="D33" s="148" t="s">
        <v>81</v>
      </c>
      <c r="E33" s="149">
        <f>$C$33*147</f>
        <v>147000000</v>
      </c>
      <c r="F33" s="149"/>
      <c r="G33" s="149"/>
      <c r="H33" s="149"/>
      <c r="I33" s="149"/>
      <c r="J33" s="187"/>
    </row>
    <row r="34" spans="2:11">
      <c r="B34" s="145" t="s">
        <v>87</v>
      </c>
      <c r="C34" s="147"/>
      <c r="D34" s="148"/>
      <c r="E34" s="149">
        <f>$C$25+40000000</f>
        <v>113500000</v>
      </c>
      <c r="G34" s="149">
        <v>200000000</v>
      </c>
      <c r="H34" s="149"/>
      <c r="I34" s="149"/>
    </row>
    <row r="35" spans="2:11">
      <c r="B35" s="145" t="s">
        <v>161</v>
      </c>
      <c r="C35" s="221">
        <v>0.17</v>
      </c>
      <c r="D35" s="148"/>
      <c r="E35" s="149">
        <f>C35*C25</f>
        <v>12495000</v>
      </c>
      <c r="F35" s="149"/>
      <c r="G35" s="149"/>
      <c r="H35" s="149"/>
      <c r="I35" s="149"/>
      <c r="J35" s="187"/>
    </row>
    <row r="36" spans="2:11">
      <c r="B36" s="145"/>
      <c r="C36" s="145"/>
      <c r="D36" s="145"/>
      <c r="E36" s="149"/>
      <c r="F36" s="149"/>
      <c r="G36" s="149"/>
      <c r="H36" s="149"/>
      <c r="I36" s="149"/>
    </row>
    <row r="37" spans="2:11">
      <c r="B37" s="150" t="s">
        <v>82</v>
      </c>
      <c r="C37" s="151">
        <f>SUM(E37:I37)</f>
        <v>472995000</v>
      </c>
      <c r="D37" s="152"/>
      <c r="E37" s="153">
        <f>SUM(E33:E36)</f>
        <v>272995000</v>
      </c>
      <c r="F37" s="153">
        <f>SUM(F33:F36)</f>
        <v>0</v>
      </c>
      <c r="G37" s="153">
        <f>SUM(G33:G36)</f>
        <v>200000000</v>
      </c>
      <c r="H37" s="153">
        <f>SUM(H33:H36)</f>
        <v>0</v>
      </c>
      <c r="I37" s="153">
        <f>SUM(I33:I36)</f>
        <v>0</v>
      </c>
    </row>
    <row r="38" spans="2:11">
      <c r="B38" s="145"/>
      <c r="C38" s="145"/>
      <c r="D38" s="145"/>
      <c r="E38" s="145"/>
      <c r="F38" s="145"/>
      <c r="G38" s="145"/>
      <c r="H38" s="145"/>
      <c r="I38" s="145"/>
    </row>
    <row r="39" spans="2:11">
      <c r="B39" s="154" t="s">
        <v>83</v>
      </c>
      <c r="C39" s="138" t="s">
        <v>84</v>
      </c>
      <c r="D39" s="138"/>
      <c r="E39" s="138"/>
      <c r="F39" s="138"/>
      <c r="G39" s="138"/>
      <c r="H39" s="138"/>
      <c r="I39" s="155"/>
    </row>
    <row r="40" spans="2:11">
      <c r="B40" s="138" t="s">
        <v>68</v>
      </c>
      <c r="C40" s="156">
        <v>5</v>
      </c>
      <c r="D40" s="156"/>
      <c r="E40" s="157">
        <f>E37/$C$40</f>
        <v>54599000</v>
      </c>
      <c r="F40" s="157">
        <f>E40</f>
        <v>54599000</v>
      </c>
      <c r="G40" s="157">
        <f t="shared" ref="G40:I42" si="1">F40</f>
        <v>54599000</v>
      </c>
      <c r="H40" s="157">
        <f t="shared" si="1"/>
        <v>54599000</v>
      </c>
      <c r="I40" s="157">
        <f t="shared" si="1"/>
        <v>54599000</v>
      </c>
    </row>
    <row r="41" spans="2:11">
      <c r="B41" s="138" t="s">
        <v>69</v>
      </c>
      <c r="C41" s="156">
        <v>4</v>
      </c>
      <c r="D41" s="156"/>
      <c r="E41" s="157">
        <v>0</v>
      </c>
      <c r="F41" s="116">
        <f>F37/$C$41</f>
        <v>0</v>
      </c>
      <c r="G41" s="157">
        <f>F41</f>
        <v>0</v>
      </c>
      <c r="H41" s="157">
        <f t="shared" si="1"/>
        <v>0</v>
      </c>
      <c r="I41" s="157">
        <f t="shared" si="1"/>
        <v>0</v>
      </c>
    </row>
    <row r="42" spans="2:11">
      <c r="B42" s="138" t="s">
        <v>70</v>
      </c>
      <c r="C42" s="156">
        <v>3</v>
      </c>
      <c r="D42" s="156"/>
      <c r="E42" s="157">
        <v>0</v>
      </c>
      <c r="F42" s="157">
        <v>0</v>
      </c>
      <c r="G42" s="116">
        <f>G37/$C$42</f>
        <v>66666666.666666664</v>
      </c>
      <c r="H42" s="157">
        <f>G42</f>
        <v>66666666.666666664</v>
      </c>
      <c r="I42" s="157">
        <f t="shared" si="1"/>
        <v>66666666.666666664</v>
      </c>
    </row>
    <row r="43" spans="2:11">
      <c r="B43" s="138" t="s">
        <v>71</v>
      </c>
      <c r="C43" s="156">
        <v>2</v>
      </c>
      <c r="D43" s="156"/>
      <c r="E43" s="157">
        <v>0</v>
      </c>
      <c r="F43" s="157">
        <v>0</v>
      </c>
      <c r="G43" s="157">
        <v>0</v>
      </c>
      <c r="H43" s="116">
        <f>H37/$C$43</f>
        <v>0</v>
      </c>
      <c r="I43" s="157">
        <f>H43</f>
        <v>0</v>
      </c>
    </row>
    <row r="44" spans="2:11">
      <c r="B44" s="138" t="s">
        <v>72</v>
      </c>
      <c r="C44" s="156">
        <v>1</v>
      </c>
      <c r="D44" s="156"/>
      <c r="E44" s="157">
        <v>0</v>
      </c>
      <c r="F44" s="157">
        <v>0</v>
      </c>
      <c r="G44" s="157">
        <v>0</v>
      </c>
      <c r="H44" s="157">
        <v>0</v>
      </c>
      <c r="I44" s="157">
        <f>I37/$C$44</f>
        <v>0</v>
      </c>
    </row>
    <row r="45" spans="2:11">
      <c r="B45" s="150" t="s">
        <v>85</v>
      </c>
      <c r="C45" s="150"/>
      <c r="D45" s="150"/>
      <c r="E45" s="153">
        <f>SUM(E40:E44)</f>
        <v>54599000</v>
      </c>
      <c r="F45" s="153">
        <f>SUM(F40:F44)</f>
        <v>54599000</v>
      </c>
      <c r="G45" s="153">
        <f>SUM(G40:G44)</f>
        <v>121265666.66666666</v>
      </c>
      <c r="H45" s="153">
        <f>SUM(H40:H44)</f>
        <v>121265666.66666666</v>
      </c>
      <c r="I45" s="153">
        <f>SUM(I40:I44)</f>
        <v>121265666.66666666</v>
      </c>
    </row>
    <row r="46" spans="2:11">
      <c r="B46" s="162"/>
      <c r="C46" s="162"/>
      <c r="D46" s="162"/>
      <c r="E46" s="163"/>
      <c r="F46" s="163"/>
      <c r="G46" s="163"/>
      <c r="H46" s="163"/>
      <c r="I46" s="163"/>
    </row>
    <row r="47" spans="2:11">
      <c r="B47" s="165" t="s">
        <v>43</v>
      </c>
      <c r="C47" s="138"/>
      <c r="D47" s="138"/>
      <c r="E47" s="157"/>
      <c r="F47" s="157"/>
      <c r="G47" s="157"/>
      <c r="H47" s="157"/>
      <c r="I47" s="157"/>
    </row>
    <row r="48" spans="2:11">
      <c r="B48" s="202" t="s">
        <v>108</v>
      </c>
      <c r="C48" s="166">
        <v>0.4</v>
      </c>
      <c r="D48" s="167" t="s">
        <v>89</v>
      </c>
      <c r="E48" s="157" t="e">
        <f>$C$48*E11</f>
        <v>#REF!</v>
      </c>
      <c r="F48" s="157" t="e">
        <f t="shared" ref="F48:G48" si="2">$C$48*F11</f>
        <v>#REF!</v>
      </c>
      <c r="G48" s="157" t="e">
        <f t="shared" si="2"/>
        <v>#REF!</v>
      </c>
      <c r="H48" s="157" t="e">
        <f>30%*H11</f>
        <v>#REF!</v>
      </c>
      <c r="I48" s="157" t="e">
        <f>30%*I11</f>
        <v>#REF!</v>
      </c>
      <c r="J48" s="187"/>
      <c r="K48" s="187"/>
    </row>
    <row r="49" spans="2:9">
      <c r="B49" s="202" t="s">
        <v>110</v>
      </c>
      <c r="C49" s="203">
        <v>10000000</v>
      </c>
      <c r="D49" s="167" t="s">
        <v>111</v>
      </c>
      <c r="E49" s="157">
        <f>($C$49*E31+C49)</f>
        <v>130000000</v>
      </c>
      <c r="F49" s="157">
        <f>$C$49*F31+C49</f>
        <v>130000000</v>
      </c>
      <c r="G49" s="157">
        <f>$C$49*G31+C49</f>
        <v>130000000</v>
      </c>
      <c r="H49" s="157">
        <f>$C$49*H31+C49</f>
        <v>130000000</v>
      </c>
      <c r="I49" s="157">
        <f>$C$49*I31+C49</f>
        <v>130000000</v>
      </c>
    </row>
    <row r="50" spans="2:9">
      <c r="B50" s="138" t="s">
        <v>88</v>
      </c>
      <c r="C50" s="166">
        <v>0.05</v>
      </c>
      <c r="D50" s="167" t="s">
        <v>228</v>
      </c>
      <c r="E50" s="157">
        <f>E37*C50</f>
        <v>13649750</v>
      </c>
      <c r="F50" s="157">
        <f>E37*C50</f>
        <v>13649750</v>
      </c>
      <c r="G50" s="157">
        <f>$C$37*$C$50</f>
        <v>23649750</v>
      </c>
      <c r="H50" s="157">
        <f>$C$37*$C$50</f>
        <v>23649750</v>
      </c>
      <c r="I50" s="157">
        <f>$C$37*$C$50</f>
        <v>23649750</v>
      </c>
    </row>
    <row r="51" spans="2:9">
      <c r="B51" s="138" t="s">
        <v>109</v>
      </c>
      <c r="C51" s="166">
        <v>0.03</v>
      </c>
      <c r="D51" s="167" t="s">
        <v>89</v>
      </c>
      <c r="E51" s="157" t="e">
        <f>$C$51*E11</f>
        <v>#REF!</v>
      </c>
      <c r="F51" s="157" t="e">
        <f>$C$51*F11</f>
        <v>#REF!</v>
      </c>
      <c r="G51" s="157" t="e">
        <f>$C$51*G11</f>
        <v>#REF!</v>
      </c>
      <c r="H51" s="157" t="e">
        <f>$C$51*H11</f>
        <v>#REF!</v>
      </c>
      <c r="I51" s="157" t="e">
        <f>$C$51*I11</f>
        <v>#REF!</v>
      </c>
    </row>
    <row r="52" spans="2:9">
      <c r="B52" s="138" t="s">
        <v>90</v>
      </c>
      <c r="C52" s="168">
        <v>0.05</v>
      </c>
      <c r="D52" s="167" t="s">
        <v>89</v>
      </c>
      <c r="E52" s="169" t="e">
        <f>$C$52*E11</f>
        <v>#REF!</v>
      </c>
      <c r="F52" s="169" t="e">
        <f>$C$52*F11</f>
        <v>#REF!</v>
      </c>
      <c r="G52" s="169" t="e">
        <f>$C$52*G11</f>
        <v>#REF!</v>
      </c>
      <c r="H52" s="169" t="e">
        <f>$C$52*H11</f>
        <v>#REF!</v>
      </c>
      <c r="I52" s="169" t="e">
        <f>$C$52*I11</f>
        <v>#REF!</v>
      </c>
    </row>
    <row r="53" spans="2:9">
      <c r="B53" s="138" t="s">
        <v>91</v>
      </c>
      <c r="C53" s="170">
        <v>1.7500000000000002E-2</v>
      </c>
      <c r="D53" s="167" t="s">
        <v>89</v>
      </c>
      <c r="E53" s="169" t="e">
        <f>$C$53*E11</f>
        <v>#REF!</v>
      </c>
      <c r="F53" s="169" t="e">
        <f>$C$53*F11</f>
        <v>#REF!</v>
      </c>
      <c r="G53" s="169" t="e">
        <f>$C$53*G11</f>
        <v>#REF!</v>
      </c>
      <c r="H53" s="169" t="e">
        <f>$C$53*H11</f>
        <v>#REF!</v>
      </c>
      <c r="I53" s="169" t="e">
        <f>$C$53*I11</f>
        <v>#REF!</v>
      </c>
    </row>
    <row r="54" spans="2:9">
      <c r="B54" s="150" t="s">
        <v>92</v>
      </c>
      <c r="C54" s="151" t="e">
        <f>SUM(E54:I54)</f>
        <v>#REF!</v>
      </c>
      <c r="D54" s="150"/>
      <c r="E54" s="153" t="e">
        <f>SUM(E48:E53)</f>
        <v>#REF!</v>
      </c>
      <c r="F54" s="153" t="e">
        <f>SUM(F48:F53)</f>
        <v>#REF!</v>
      </c>
      <c r="G54" s="153" t="e">
        <f t="shared" ref="G54:I54" si="3">SUM(G48:G53)</f>
        <v>#REF!</v>
      </c>
      <c r="H54" s="153" t="e">
        <f t="shared" si="3"/>
        <v>#REF!</v>
      </c>
      <c r="I54" s="153" t="e">
        <f t="shared" si="3"/>
        <v>#REF!</v>
      </c>
    </row>
    <row r="55" spans="2:9">
      <c r="B55" s="138"/>
      <c r="C55" s="138"/>
      <c r="D55" s="138"/>
      <c r="E55" s="157"/>
      <c r="F55" s="157"/>
      <c r="G55" s="157"/>
      <c r="H55" s="157"/>
      <c r="I55" s="157"/>
    </row>
    <row r="56" spans="2:9">
      <c r="B56" s="138"/>
      <c r="C56" s="138"/>
      <c r="D56" s="138"/>
      <c r="E56" s="157"/>
      <c r="F56" s="138"/>
      <c r="G56" s="138"/>
      <c r="H56" s="138"/>
      <c r="I56" s="155"/>
    </row>
    <row r="57" spans="2:9">
      <c r="B57" s="171" t="s">
        <v>0</v>
      </c>
      <c r="C57" s="173" t="e">
        <f>C11-C54</f>
        <v>#REF!</v>
      </c>
      <c r="D57" s="172"/>
      <c r="E57" s="173" t="e">
        <f>E11-E54</f>
        <v>#REF!</v>
      </c>
      <c r="F57" s="173" t="e">
        <f>F11-F54</f>
        <v>#REF!</v>
      </c>
      <c r="G57" s="173" t="e">
        <f>G11-G54</f>
        <v>#REF!</v>
      </c>
      <c r="H57" s="173" t="e">
        <f>H11-H54</f>
        <v>#REF!</v>
      </c>
      <c r="I57" s="173" t="e">
        <f>I11-I54</f>
        <v>#REF!</v>
      </c>
    </row>
    <row r="58" spans="2:9">
      <c r="B58" s="174" t="s">
        <v>4</v>
      </c>
      <c r="C58" s="175" t="e">
        <f>C57/C11</f>
        <v>#REF!</v>
      </c>
      <c r="D58" s="154"/>
      <c r="E58" s="175" t="e">
        <f>E57/E11</f>
        <v>#REF!</v>
      </c>
      <c r="F58" s="175" t="e">
        <f>F57/F11</f>
        <v>#REF!</v>
      </c>
      <c r="G58" s="175" t="e">
        <f>G57/G11</f>
        <v>#REF!</v>
      </c>
      <c r="H58" s="175" t="e">
        <f>H57/H11</f>
        <v>#REF!</v>
      </c>
      <c r="I58" s="175" t="e">
        <f>I57/I11</f>
        <v>#REF!</v>
      </c>
    </row>
    <row r="59" spans="2:9">
      <c r="B59" s="138"/>
      <c r="C59" s="138"/>
      <c r="D59" s="138"/>
      <c r="E59" s="138"/>
      <c r="F59" s="138"/>
      <c r="G59" s="138"/>
      <c r="H59" s="138"/>
      <c r="I59" s="155"/>
    </row>
    <row r="60" spans="2:9">
      <c r="B60" s="138" t="s">
        <v>93</v>
      </c>
      <c r="C60" s="138"/>
      <c r="D60" s="156"/>
      <c r="E60" s="169">
        <f>E45</f>
        <v>54599000</v>
      </c>
      <c r="F60" s="169">
        <f t="shared" ref="F60:I60" si="4">F45</f>
        <v>54599000</v>
      </c>
      <c r="G60" s="169">
        <f t="shared" si="4"/>
        <v>121265666.66666666</v>
      </c>
      <c r="H60" s="169">
        <f t="shared" si="4"/>
        <v>121265666.66666666</v>
      </c>
      <c r="I60" s="169">
        <f t="shared" si="4"/>
        <v>121265666.66666666</v>
      </c>
    </row>
    <row r="61" spans="2:9">
      <c r="B61" s="138"/>
      <c r="C61" s="138"/>
      <c r="D61" s="138"/>
      <c r="E61" s="138"/>
      <c r="F61" s="138"/>
      <c r="G61" s="138"/>
      <c r="H61" s="138"/>
      <c r="I61" s="155"/>
    </row>
    <row r="62" spans="2:9">
      <c r="B62" s="150" t="s">
        <v>94</v>
      </c>
      <c r="C62" s="150"/>
      <c r="D62" s="150"/>
      <c r="E62" s="153" t="e">
        <f>E57-E60</f>
        <v>#REF!</v>
      </c>
      <c r="F62" s="153" t="e">
        <f t="shared" ref="F62:I62" si="5">F57-F60</f>
        <v>#REF!</v>
      </c>
      <c r="G62" s="153" t="e">
        <f t="shared" si="5"/>
        <v>#REF!</v>
      </c>
      <c r="H62" s="153" t="e">
        <f t="shared" si="5"/>
        <v>#REF!</v>
      </c>
      <c r="I62" s="153" t="e">
        <f t="shared" si="5"/>
        <v>#REF!</v>
      </c>
    </row>
    <row r="63" spans="2:9">
      <c r="B63" s="138"/>
      <c r="C63" s="138"/>
      <c r="D63" s="138"/>
      <c r="E63" s="138"/>
      <c r="F63" s="138"/>
      <c r="G63" s="138"/>
      <c r="H63" s="138"/>
      <c r="I63" s="155"/>
    </row>
    <row r="64" spans="2:9">
      <c r="B64" s="8" t="s">
        <v>106</v>
      </c>
      <c r="C64" s="138"/>
      <c r="D64" s="138"/>
      <c r="E64" s="123" t="str">
        <f>'Parameter Interest'!B5</f>
        <v>loan IBC</v>
      </c>
      <c r="F64" s="123">
        <f>'Parameter Interest'!C5</f>
        <v>0</v>
      </c>
      <c r="G64" s="123">
        <f>'Parameter Interest'!D5</f>
        <v>0</v>
      </c>
      <c r="H64" s="123">
        <f>'Parameter Interest'!E5</f>
        <v>0</v>
      </c>
      <c r="I64" s="123">
        <f>'Parameter Interest'!F5</f>
        <v>0</v>
      </c>
    </row>
    <row r="65" spans="2:10">
      <c r="B65" s="138" t="s">
        <v>104</v>
      </c>
      <c r="C65" s="138"/>
      <c r="D65" s="138"/>
      <c r="E65" s="123" t="e">
        <f>E62-E64</f>
        <v>#REF!</v>
      </c>
      <c r="F65" s="123" t="e">
        <f t="shared" ref="F65:I65" si="6">F62-F64</f>
        <v>#REF!</v>
      </c>
      <c r="G65" s="123" t="e">
        <f t="shared" si="6"/>
        <v>#REF!</v>
      </c>
      <c r="H65" s="123" t="e">
        <f t="shared" si="6"/>
        <v>#REF!</v>
      </c>
      <c r="I65" s="123" t="e">
        <f t="shared" si="6"/>
        <v>#REF!</v>
      </c>
    </row>
    <row r="66" spans="2:10">
      <c r="B66" s="138" t="s">
        <v>95</v>
      </c>
      <c r="C66" s="176">
        <v>0.02</v>
      </c>
      <c r="E66" s="157" t="e">
        <f>IF(E65&lt;0,0,E65*$C$66)</f>
        <v>#REF!</v>
      </c>
      <c r="F66" s="157" t="e">
        <f>IF(F65&lt;0,0,F65*$C$66)</f>
        <v>#REF!</v>
      </c>
      <c r="G66" s="157" t="e">
        <f t="shared" ref="G66:I66" si="7">IF(G65&lt;0,0,G65*$C$66)</f>
        <v>#REF!</v>
      </c>
      <c r="H66" s="157" t="e">
        <f t="shared" si="7"/>
        <v>#REF!</v>
      </c>
      <c r="I66" s="157" t="e">
        <f t="shared" si="7"/>
        <v>#REF!</v>
      </c>
    </row>
    <row r="67" spans="2:10">
      <c r="B67" s="138"/>
      <c r="C67" s="138"/>
      <c r="D67" s="138"/>
      <c r="E67" s="157"/>
      <c r="F67" s="157"/>
      <c r="G67" s="157"/>
      <c r="H67" s="157"/>
      <c r="I67" s="157"/>
    </row>
    <row r="68" spans="2:10">
      <c r="B68" s="177" t="s">
        <v>96</v>
      </c>
      <c r="C68" s="177"/>
      <c r="D68" s="177"/>
      <c r="E68" s="178" t="e">
        <f>E65-E66</f>
        <v>#REF!</v>
      </c>
      <c r="F68" s="178" t="e">
        <f t="shared" ref="F68:I68" si="8">F65-F66</f>
        <v>#REF!</v>
      </c>
      <c r="G68" s="178" t="e">
        <f t="shared" si="8"/>
        <v>#REF!</v>
      </c>
      <c r="H68" s="178" t="e">
        <f t="shared" si="8"/>
        <v>#REF!</v>
      </c>
      <c r="I68" s="178" t="e">
        <f t="shared" si="8"/>
        <v>#REF!</v>
      </c>
    </row>
    <row r="69" spans="2:10">
      <c r="B69" s="138"/>
      <c r="C69" s="138"/>
      <c r="D69" s="138"/>
      <c r="E69" s="138"/>
      <c r="F69" s="138"/>
      <c r="G69" s="138"/>
      <c r="H69" s="138"/>
      <c r="I69" s="138"/>
    </row>
    <row r="70" spans="2:10">
      <c r="B70" s="138"/>
      <c r="C70" s="138"/>
      <c r="D70" s="138"/>
      <c r="E70" s="138"/>
      <c r="F70" s="138"/>
      <c r="G70" s="138"/>
      <c r="H70" s="138"/>
      <c r="I70" s="138"/>
    </row>
    <row r="71" spans="2:10">
      <c r="B71" s="179" t="s">
        <v>97</v>
      </c>
      <c r="C71" s="138"/>
      <c r="D71" s="138"/>
      <c r="E71" s="138"/>
      <c r="F71" s="157"/>
      <c r="G71" s="157"/>
      <c r="H71" s="157"/>
      <c r="I71" s="157"/>
    </row>
    <row r="72" spans="2:10">
      <c r="B72" s="138" t="s">
        <v>107</v>
      </c>
      <c r="C72" s="138"/>
      <c r="D72" s="157"/>
      <c r="E72" s="157">
        <f>-SUM(E33:E35)</f>
        <v>-272995000</v>
      </c>
      <c r="F72" s="157">
        <f>-SUM(F33:F34)</f>
        <v>0</v>
      </c>
      <c r="G72" s="157">
        <f>-SUM(G33:G34)</f>
        <v>-200000000</v>
      </c>
      <c r="H72" s="157">
        <f>-SUM(H33:H34)</f>
        <v>0</v>
      </c>
      <c r="I72" s="157">
        <f>-SUM(I33:I34)</f>
        <v>0</v>
      </c>
    </row>
    <row r="73" spans="2:10">
      <c r="B73" s="180" t="s">
        <v>98</v>
      </c>
      <c r="C73" s="180"/>
      <c r="D73" s="181"/>
      <c r="E73" s="181" t="e">
        <f>E68+E72+E60</f>
        <v>#REF!</v>
      </c>
      <c r="F73" s="181" t="e">
        <f t="shared" ref="F73:I73" si="9">F68+F72+F60</f>
        <v>#REF!</v>
      </c>
      <c r="G73" s="181" t="e">
        <f t="shared" si="9"/>
        <v>#REF!</v>
      </c>
      <c r="H73" s="181" t="e">
        <f t="shared" si="9"/>
        <v>#REF!</v>
      </c>
      <c r="I73" s="181" t="e">
        <f t="shared" si="9"/>
        <v>#REF!</v>
      </c>
    </row>
    <row r="74" spans="2:10">
      <c r="B74" s="145" t="s">
        <v>99</v>
      </c>
      <c r="C74" s="145"/>
      <c r="D74" s="182"/>
      <c r="E74" s="187" t="e">
        <f>D74+E73</f>
        <v>#REF!</v>
      </c>
      <c r="F74" s="187" t="e">
        <f t="shared" ref="F74:I74" si="10">E74+F73</f>
        <v>#REF!</v>
      </c>
      <c r="G74" s="187" t="e">
        <f t="shared" si="10"/>
        <v>#REF!</v>
      </c>
      <c r="H74" s="187" t="e">
        <f t="shared" si="10"/>
        <v>#REF!</v>
      </c>
      <c r="I74" s="187" t="e">
        <f t="shared" si="10"/>
        <v>#REF!</v>
      </c>
      <c r="J74" s="187"/>
    </row>
    <row r="75" spans="2:10">
      <c r="B75" s="145" t="s">
        <v>100</v>
      </c>
      <c r="C75" s="145"/>
      <c r="D75" s="145"/>
      <c r="E75" s="164" t="e">
        <f>IF(AND(D74&lt;0,E74&gt;0),E30-(E74/E73),0)</f>
        <v>#REF!</v>
      </c>
      <c r="F75" s="164" t="e">
        <f>IF(AND(E74&lt;0,F74&gt;0),F30-(F74/F73),0)</f>
        <v>#REF!</v>
      </c>
      <c r="G75" s="164" t="e">
        <f>IF(AND(F74&lt;0,G74&gt;0),G30-(G74/G73),0)</f>
        <v>#REF!</v>
      </c>
      <c r="H75" s="164" t="e">
        <f>IF(AND(G74&lt;0,H74&gt;0),H30-(H74/H73),0)</f>
        <v>#REF!</v>
      </c>
      <c r="I75" s="164" t="e">
        <f>IF(AND(H74&lt;0,I74&gt;0),I30-(I74/I73),0)</f>
        <v>#REF!</v>
      </c>
      <c r="J75" s="164"/>
    </row>
    <row r="76" spans="2:10">
      <c r="B76" s="145"/>
      <c r="C76" s="145"/>
      <c r="D76" s="145"/>
      <c r="E76" s="145"/>
      <c r="F76" s="145"/>
      <c r="G76" s="145"/>
      <c r="H76" s="145"/>
      <c r="I76" s="145"/>
    </row>
    <row r="77" spans="2:10">
      <c r="B77" s="145"/>
      <c r="C77" s="145"/>
      <c r="D77" s="145"/>
      <c r="E77" s="145"/>
      <c r="F77" s="145"/>
      <c r="G77" s="145"/>
      <c r="H77" s="145"/>
      <c r="I77" s="145"/>
    </row>
    <row r="78" spans="2:10">
      <c r="E78" s="183"/>
      <c r="F78" s="183"/>
      <c r="G78" s="146"/>
      <c r="H78" s="138"/>
      <c r="I78" s="138"/>
    </row>
    <row r="79" spans="2:10" ht="18.5">
      <c r="B79" s="192" t="s">
        <v>5</v>
      </c>
      <c r="C79" s="193" t="e">
        <f>IRR(D73:I73)</f>
        <v>#VALUE!</v>
      </c>
      <c r="E79" s="183"/>
      <c r="F79" s="183"/>
      <c r="G79" s="146"/>
      <c r="H79" s="138"/>
      <c r="I79" s="138"/>
    </row>
    <row r="80" spans="2:10" ht="18.5">
      <c r="B80" s="194" t="s">
        <v>6</v>
      </c>
      <c r="C80" s="195" t="e">
        <f>AVERAGE(E68:I68)/C37</f>
        <v>#REF!</v>
      </c>
      <c r="E80" s="184"/>
      <c r="F80" s="169"/>
      <c r="G80" s="185"/>
      <c r="H80" s="138"/>
      <c r="I80" s="138"/>
    </row>
    <row r="81" spans="2:9" ht="18.5">
      <c r="B81" s="196" t="s">
        <v>101</v>
      </c>
      <c r="C81" s="197" t="e">
        <f>NPV(C22,D73:I73)</f>
        <v>#REF!</v>
      </c>
      <c r="E81" s="176"/>
      <c r="F81" s="176"/>
      <c r="G81" s="138"/>
      <c r="H81" s="138"/>
      <c r="I81" s="138"/>
    </row>
    <row r="82" spans="2:9" ht="18.5">
      <c r="B82" s="198" t="s">
        <v>0</v>
      </c>
      <c r="C82" s="199" t="e">
        <f>C58</f>
        <v>#REF!</v>
      </c>
      <c r="E82" s="186" t="s">
        <v>21</v>
      </c>
      <c r="F82" s="186"/>
      <c r="G82" s="138"/>
      <c r="H82" s="138"/>
      <c r="I82" s="138"/>
    </row>
    <row r="83" spans="2:9" ht="18.5">
      <c r="B83" s="200" t="s">
        <v>102</v>
      </c>
      <c r="C83" s="201" t="e">
        <f>SUM(E75:I75)</f>
        <v>#REF!</v>
      </c>
      <c r="D83" s="162"/>
      <c r="E83" s="163"/>
      <c r="F83" s="163"/>
      <c r="G83" s="163"/>
      <c r="H83" s="163"/>
      <c r="I83" s="163"/>
    </row>
    <row r="84" spans="2:9">
      <c r="B84" s="162"/>
      <c r="C84" s="162"/>
      <c r="D84" s="162"/>
      <c r="E84" s="163"/>
      <c r="F84" s="163"/>
      <c r="G84" s="163"/>
      <c r="H84" s="163"/>
      <c r="I84" s="163"/>
    </row>
  </sheetData>
  <pageMargins left="0.70866141732283472" right="0.70866141732283472" top="0.74803149606299213" bottom="0.74803149606299213" header="0.31496062992125984" footer="0.31496062992125984"/>
  <pageSetup paperSize="9" scale="48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4">
    <pageSetUpPr fitToPage="1"/>
  </sheetPr>
  <dimension ref="A1:K84"/>
  <sheetViews>
    <sheetView showGridLines="0" topLeftCell="A34" zoomScale="70" zoomScaleNormal="70" workbookViewId="0">
      <selection activeCell="E11" sqref="E11"/>
    </sheetView>
  </sheetViews>
  <sheetFormatPr defaultColWidth="23.58203125" defaultRowHeight="15.5"/>
  <cols>
    <col min="1" max="1" width="6.33203125" style="19" customWidth="1"/>
    <col min="2" max="2" width="26.33203125" style="8" bestFit="1" customWidth="1"/>
    <col min="3" max="3" width="32.33203125" style="8" customWidth="1"/>
    <col min="4" max="5" width="16.08203125" style="8" bestFit="1" customWidth="1"/>
    <col min="6" max="6" width="15.08203125" style="8" bestFit="1" customWidth="1"/>
    <col min="7" max="7" width="14.83203125" style="8" bestFit="1" customWidth="1"/>
    <col min="8" max="9" width="15.83203125" style="8" bestFit="1" customWidth="1"/>
    <col min="10" max="16384" width="23.58203125" style="8"/>
  </cols>
  <sheetData>
    <row r="1" spans="1:9" s="14" customFormat="1">
      <c r="A1" s="19"/>
      <c r="B1" s="134" t="s">
        <v>19</v>
      </c>
      <c r="C1" s="10"/>
      <c r="D1" s="10"/>
      <c r="E1" s="10"/>
      <c r="F1" s="10"/>
      <c r="G1" s="10"/>
      <c r="H1" s="10"/>
      <c r="I1" s="10"/>
    </row>
    <row r="2" spans="1:9" s="2" customFormat="1">
      <c r="A2" s="76"/>
      <c r="B2" s="2" t="s">
        <v>25</v>
      </c>
      <c r="C2" s="123">
        <v>5</v>
      </c>
      <c r="D2" s="3" t="s">
        <v>26</v>
      </c>
    </row>
    <row r="3" spans="1:9" s="2" customFormat="1">
      <c r="A3" s="76"/>
      <c r="B3" s="2" t="s">
        <v>65</v>
      </c>
      <c r="C3" s="123">
        <v>360</v>
      </c>
      <c r="D3" s="3"/>
    </row>
    <row r="4" spans="1:9" s="2" customFormat="1">
      <c r="A4" s="76"/>
      <c r="B4" s="131"/>
      <c r="C4" s="132"/>
      <c r="D4" s="131"/>
      <c r="E4" s="133"/>
      <c r="F4" s="6"/>
      <c r="G4" s="6"/>
      <c r="H4" s="6"/>
      <c r="I4" s="6"/>
    </row>
    <row r="5" spans="1:9" s="2" customFormat="1">
      <c r="A5" s="76"/>
      <c r="D5" s="124" t="s">
        <v>66</v>
      </c>
      <c r="E5" s="9">
        <v>1</v>
      </c>
      <c r="F5" s="9">
        <v>2</v>
      </c>
      <c r="G5" s="9">
        <v>3</v>
      </c>
      <c r="H5" s="9">
        <v>4</v>
      </c>
      <c r="I5" s="9">
        <v>5</v>
      </c>
    </row>
    <row r="6" spans="1:9" s="189" customFormat="1">
      <c r="A6" s="120"/>
      <c r="B6" s="189" t="s">
        <v>58</v>
      </c>
      <c r="C6" s="127"/>
      <c r="D6" s="190"/>
      <c r="E6" s="191" t="e">
        <f>#REF!</f>
        <v>#REF!</v>
      </c>
      <c r="F6" s="191" t="e">
        <f>#REF!</f>
        <v>#REF!</v>
      </c>
      <c r="G6" s="191" t="e">
        <f>#REF!</f>
        <v>#REF!</v>
      </c>
      <c r="H6" s="191" t="e">
        <f>#REF!</f>
        <v>#REF!</v>
      </c>
      <c r="I6" s="191" t="e">
        <f>#REF!</f>
        <v>#REF!</v>
      </c>
    </row>
    <row r="7" spans="1:9" s="126" customFormat="1">
      <c r="A7" s="76"/>
      <c r="B7" s="126" t="s">
        <v>59</v>
      </c>
      <c r="C7" s="127"/>
      <c r="D7" s="129"/>
      <c r="E7" s="128">
        <f>$C$3</f>
        <v>360</v>
      </c>
      <c r="F7" s="128">
        <f t="shared" ref="F7:I7" si="0">$C$3</f>
        <v>360</v>
      </c>
      <c r="G7" s="128">
        <f t="shared" si="0"/>
        <v>360</v>
      </c>
      <c r="H7" s="128">
        <f t="shared" si="0"/>
        <v>360</v>
      </c>
      <c r="I7" s="128">
        <f t="shared" si="0"/>
        <v>360</v>
      </c>
    </row>
    <row r="8" spans="1:9" s="159" customFormat="1">
      <c r="A8" s="158"/>
      <c r="B8" s="159" t="s">
        <v>86</v>
      </c>
      <c r="C8" s="160"/>
      <c r="D8" s="161"/>
      <c r="E8" s="220" t="e">
        <f>E7*E6</f>
        <v>#REF!</v>
      </c>
      <c r="F8" s="220" t="e">
        <f>F7*F6</f>
        <v>#REF!</v>
      </c>
      <c r="G8" s="220" t="e">
        <f>G7*G6</f>
        <v>#REF!</v>
      </c>
      <c r="H8" s="220" t="e">
        <f>H7*H6</f>
        <v>#REF!</v>
      </c>
      <c r="I8" s="220" t="e">
        <f>I7*I6</f>
        <v>#REF!</v>
      </c>
    </row>
    <row r="9" spans="1:9" s="2" customFormat="1">
      <c r="A9" s="76"/>
      <c r="C9" s="7"/>
      <c r="D9" s="3"/>
      <c r="E9" s="100"/>
      <c r="F9" s="100"/>
      <c r="G9" s="100"/>
      <c r="H9" s="100"/>
      <c r="I9" s="100"/>
    </row>
    <row r="10" spans="1:9" s="2" customFormat="1" ht="16" thickBot="1">
      <c r="A10" s="76"/>
      <c r="B10" s="119" t="s">
        <v>103</v>
      </c>
      <c r="C10" s="7"/>
      <c r="D10" s="3"/>
      <c r="E10" s="125" t="e">
        <f>#REF!/12/E7/(1-#REF!)</f>
        <v>#REF!</v>
      </c>
      <c r="F10" s="125" t="e">
        <f>#REF!/12/F7/(1-#REF!)</f>
        <v>#REF!</v>
      </c>
      <c r="G10" s="125" t="e">
        <f>#REF!/12/G7/(1-#REF!)</f>
        <v>#REF!</v>
      </c>
      <c r="H10" s="125" t="e">
        <f>#REF!/12/H7/(1-#REF!)</f>
        <v>#REF!</v>
      </c>
      <c r="I10" s="125" t="e">
        <f>#REF!/12/I7/(1-#REF!)</f>
        <v>#REF!</v>
      </c>
    </row>
    <row r="11" spans="1:9" s="119" customFormat="1" ht="16" thickTop="1">
      <c r="A11" s="120"/>
      <c r="B11" s="121" t="s">
        <v>57</v>
      </c>
      <c r="C11" s="188" t="e">
        <f>SUM(E11:I11)</f>
        <v>#REF!</v>
      </c>
      <c r="D11" s="117" t="s">
        <v>17</v>
      </c>
      <c r="E11" s="122" t="e">
        <f>#REF!</f>
        <v>#REF!</v>
      </c>
      <c r="F11" s="122" t="e">
        <f>#REF!</f>
        <v>#REF!</v>
      </c>
      <c r="G11" s="122" t="e">
        <f>#REF!</f>
        <v>#REF!</v>
      </c>
      <c r="H11" s="122" t="e">
        <f>#REF!</f>
        <v>#REF!</v>
      </c>
      <c r="I11" s="122" t="e">
        <f>#REF!</f>
        <v>#REF!</v>
      </c>
    </row>
    <row r="12" spans="1:9" s="2" customFormat="1">
      <c r="A12" s="76"/>
      <c r="B12" s="4"/>
      <c r="C12" s="5"/>
      <c r="D12" s="101"/>
      <c r="E12" s="3"/>
    </row>
    <row r="13" spans="1:9" s="2" customFormat="1">
      <c r="A13" s="76"/>
      <c r="B13" s="4"/>
      <c r="C13" s="98"/>
      <c r="D13" s="113"/>
      <c r="E13" s="3"/>
    </row>
    <row r="14" spans="1:9" s="14" customFormat="1">
      <c r="A14" s="19"/>
      <c r="B14" s="134" t="s">
        <v>20</v>
      </c>
      <c r="C14" s="10"/>
      <c r="D14" s="10"/>
      <c r="E14" s="10"/>
      <c r="F14" s="10"/>
      <c r="G14" s="10"/>
      <c r="H14" s="10"/>
      <c r="I14" s="10"/>
    </row>
    <row r="15" spans="1:9" s="136" customFormat="1">
      <c r="A15" s="135"/>
      <c r="B15" s="136" t="s">
        <v>2</v>
      </c>
      <c r="C15" s="136" t="s">
        <v>67</v>
      </c>
    </row>
    <row r="16" spans="1:9">
      <c r="B16" s="8" t="s">
        <v>7</v>
      </c>
      <c r="C16" s="8" t="s">
        <v>153</v>
      </c>
    </row>
    <row r="17" spans="2:9">
      <c r="B17" s="8" t="s">
        <v>16</v>
      </c>
    </row>
    <row r="19" spans="2:9" ht="16" thickBot="1">
      <c r="B19" s="137" t="s">
        <v>8</v>
      </c>
      <c r="C19" s="11"/>
      <c r="D19" s="12"/>
      <c r="E19" s="12"/>
      <c r="F19" s="12"/>
      <c r="G19" s="12"/>
      <c r="H19" s="12"/>
      <c r="I19" s="12"/>
    </row>
    <row r="20" spans="2:9">
      <c r="B20" s="16" t="s">
        <v>9</v>
      </c>
      <c r="C20" s="91">
        <v>5</v>
      </c>
      <c r="D20" s="14"/>
      <c r="E20" s="14"/>
      <c r="F20" s="14"/>
      <c r="G20" s="14"/>
      <c r="H20" s="14"/>
      <c r="I20" s="14"/>
    </row>
    <row r="21" spans="2:9">
      <c r="B21" s="16" t="s">
        <v>10</v>
      </c>
      <c r="C21" s="115"/>
      <c r="D21" s="20"/>
      <c r="E21" s="20" t="s">
        <v>21</v>
      </c>
      <c r="F21" s="20"/>
      <c r="G21" s="20"/>
      <c r="H21" s="20"/>
      <c r="I21" s="20"/>
    </row>
    <row r="22" spans="2:9">
      <c r="B22" s="13" t="s">
        <v>105</v>
      </c>
      <c r="C22" s="93">
        <v>0.1</v>
      </c>
      <c r="D22" s="20"/>
      <c r="E22" s="20"/>
      <c r="F22" s="20"/>
      <c r="G22" s="20"/>
      <c r="H22" s="20"/>
      <c r="I22" s="20"/>
    </row>
    <row r="23" spans="2:9">
      <c r="B23" s="13" t="s">
        <v>11</v>
      </c>
      <c r="C23" s="92">
        <v>0</v>
      </c>
      <c r="D23" s="20"/>
      <c r="E23" s="20"/>
      <c r="F23" s="20"/>
      <c r="G23" s="20"/>
      <c r="H23" s="20"/>
      <c r="I23" s="20"/>
    </row>
    <row r="24" spans="2:9">
      <c r="B24" s="13" t="s">
        <v>12</v>
      </c>
      <c r="C24" s="92">
        <v>0</v>
      </c>
      <c r="D24" s="20"/>
      <c r="E24" s="20"/>
      <c r="F24" s="20"/>
      <c r="G24" s="20"/>
      <c r="H24" s="20"/>
      <c r="I24" s="20"/>
    </row>
    <row r="25" spans="2:9">
      <c r="B25" s="18" t="s">
        <v>13</v>
      </c>
      <c r="C25" s="114">
        <f>500000*147</f>
        <v>73500000</v>
      </c>
      <c r="D25" s="99"/>
      <c r="E25" s="90"/>
      <c r="F25" s="90"/>
      <c r="G25" s="18"/>
      <c r="H25" s="18"/>
      <c r="I25" s="18"/>
    </row>
    <row r="26" spans="2:9">
      <c r="B26" s="13" t="s">
        <v>14</v>
      </c>
      <c r="C26" s="17">
        <v>0</v>
      </c>
      <c r="D26" s="15"/>
      <c r="E26" s="15"/>
      <c r="F26" s="15"/>
      <c r="G26" s="14"/>
      <c r="H26" s="14"/>
      <c r="I26" s="14"/>
    </row>
    <row r="27" spans="2:9">
      <c r="B27" s="13"/>
      <c r="C27" s="130"/>
      <c r="D27" s="15"/>
      <c r="E27" s="15"/>
      <c r="F27" s="15"/>
      <c r="G27" s="14"/>
      <c r="H27" s="14"/>
      <c r="I27" s="14"/>
    </row>
    <row r="28" spans="2:9">
      <c r="B28" s="13"/>
      <c r="C28" s="130"/>
      <c r="D28" s="15"/>
      <c r="E28" s="15"/>
      <c r="F28" s="15"/>
      <c r="G28" s="14"/>
      <c r="H28" s="14"/>
      <c r="I28" s="14"/>
    </row>
    <row r="29" spans="2:9">
      <c r="B29" s="144" t="s">
        <v>79</v>
      </c>
      <c r="C29" s="139" t="s">
        <v>3</v>
      </c>
      <c r="D29" s="139"/>
      <c r="E29" s="140" t="s">
        <v>68</v>
      </c>
      <c r="F29" s="140" t="s">
        <v>69</v>
      </c>
      <c r="G29" s="140" t="s">
        <v>70</v>
      </c>
      <c r="H29" s="140" t="s">
        <v>71</v>
      </c>
      <c r="I29" s="140" t="s">
        <v>72</v>
      </c>
    </row>
    <row r="30" spans="2:9">
      <c r="B30" s="138"/>
      <c r="C30" s="139" t="s">
        <v>3</v>
      </c>
      <c r="D30" s="139"/>
      <c r="E30" s="141">
        <v>1</v>
      </c>
      <c r="F30" s="141">
        <v>2</v>
      </c>
      <c r="G30" s="141">
        <v>3</v>
      </c>
      <c r="H30" s="141">
        <v>4</v>
      </c>
      <c r="I30" s="141">
        <v>5</v>
      </c>
    </row>
    <row r="31" spans="2:9">
      <c r="C31" s="142" t="s">
        <v>78</v>
      </c>
      <c r="D31" s="142"/>
      <c r="E31" s="143">
        <v>12</v>
      </c>
      <c r="F31" s="143">
        <v>12</v>
      </c>
      <c r="G31" s="143">
        <v>12</v>
      </c>
      <c r="H31" s="143">
        <v>12</v>
      </c>
      <c r="I31" s="143">
        <v>12</v>
      </c>
    </row>
    <row r="32" spans="2:9">
      <c r="C32" s="146"/>
      <c r="D32" s="145"/>
      <c r="E32" s="145"/>
      <c r="F32" s="145"/>
      <c r="G32" s="145"/>
      <c r="H32" s="145"/>
      <c r="I32" s="145"/>
    </row>
    <row r="33" spans="2:11">
      <c r="B33" s="145" t="s">
        <v>80</v>
      </c>
      <c r="C33" s="147">
        <v>1000000</v>
      </c>
      <c r="D33" s="148" t="s">
        <v>81</v>
      </c>
      <c r="E33" s="149" t="e">
        <f>$C$33*E8</f>
        <v>#REF!</v>
      </c>
      <c r="F33" s="149" t="e">
        <f>$C$33*(F8-E8)</f>
        <v>#REF!</v>
      </c>
      <c r="G33" s="149" t="e">
        <f>$C$33*(G8-F8)</f>
        <v>#REF!</v>
      </c>
      <c r="H33" s="149" t="e">
        <f>$C$33*(H8-G8)</f>
        <v>#REF!</v>
      </c>
      <c r="I33" s="149" t="e">
        <f>$C$33*(I8-H8)</f>
        <v>#REF!</v>
      </c>
      <c r="J33" s="187"/>
    </row>
    <row r="34" spans="2:11">
      <c r="B34" s="145" t="s">
        <v>87</v>
      </c>
      <c r="C34" s="147"/>
      <c r="D34" s="148"/>
      <c r="E34" s="149">
        <f>$C$25</f>
        <v>73500000</v>
      </c>
      <c r="F34" s="149"/>
      <c r="G34" s="149"/>
      <c r="H34" s="149"/>
      <c r="I34" s="149"/>
    </row>
    <row r="35" spans="2:11">
      <c r="B35" s="145" t="s">
        <v>161</v>
      </c>
      <c r="C35" s="221">
        <v>0.2</v>
      </c>
      <c r="D35" s="148"/>
      <c r="E35" s="149">
        <f>C35*C25</f>
        <v>14700000</v>
      </c>
      <c r="F35" s="149"/>
      <c r="G35" s="149"/>
      <c r="H35" s="149"/>
      <c r="I35" s="149"/>
    </row>
    <row r="36" spans="2:11">
      <c r="B36" s="145"/>
      <c r="C36" s="145"/>
      <c r="D36" s="145"/>
      <c r="E36" s="149"/>
      <c r="F36" s="149"/>
      <c r="G36" s="149"/>
      <c r="H36" s="149"/>
      <c r="I36" s="149"/>
    </row>
    <row r="37" spans="2:11">
      <c r="B37" s="150" t="s">
        <v>82</v>
      </c>
      <c r="C37" s="151" t="e">
        <f>SUM(E37:I37)</f>
        <v>#REF!</v>
      </c>
      <c r="D37" s="152"/>
      <c r="E37" s="153" t="e">
        <f>SUM(E33:E36)</f>
        <v>#REF!</v>
      </c>
      <c r="F37" s="153" t="e">
        <f>SUM(F33:F36)</f>
        <v>#REF!</v>
      </c>
      <c r="G37" s="153" t="e">
        <f>SUM(G33:G36)</f>
        <v>#REF!</v>
      </c>
      <c r="H37" s="153" t="e">
        <f>SUM(H33:H36)</f>
        <v>#REF!</v>
      </c>
      <c r="I37" s="153" t="e">
        <f>SUM(I33:I36)</f>
        <v>#REF!</v>
      </c>
    </row>
    <row r="38" spans="2:11">
      <c r="B38" s="145"/>
      <c r="C38" s="145"/>
      <c r="D38" s="145"/>
      <c r="E38" s="145"/>
      <c r="F38" s="145"/>
      <c r="G38" s="145"/>
      <c r="H38" s="145"/>
      <c r="I38" s="145"/>
    </row>
    <row r="39" spans="2:11">
      <c r="B39" s="154" t="s">
        <v>83</v>
      </c>
      <c r="C39" s="138" t="s">
        <v>84</v>
      </c>
      <c r="D39" s="138"/>
      <c r="E39" s="138"/>
      <c r="F39" s="138"/>
      <c r="G39" s="138"/>
      <c r="H39" s="138"/>
      <c r="I39" s="155"/>
    </row>
    <row r="40" spans="2:11">
      <c r="B40" s="138" t="s">
        <v>68</v>
      </c>
      <c r="C40" s="156">
        <v>5</v>
      </c>
      <c r="D40" s="156"/>
      <c r="E40" s="157" t="e">
        <f>E37/$C$40</f>
        <v>#REF!</v>
      </c>
      <c r="F40" s="157" t="e">
        <f>E40</f>
        <v>#REF!</v>
      </c>
      <c r="G40" s="157" t="e">
        <f t="shared" ref="G40:I42" si="1">F40</f>
        <v>#REF!</v>
      </c>
      <c r="H40" s="157" t="e">
        <f t="shared" si="1"/>
        <v>#REF!</v>
      </c>
      <c r="I40" s="157" t="e">
        <f t="shared" si="1"/>
        <v>#REF!</v>
      </c>
    </row>
    <row r="41" spans="2:11">
      <c r="B41" s="138" t="s">
        <v>69</v>
      </c>
      <c r="C41" s="156">
        <v>4</v>
      </c>
      <c r="D41" s="156"/>
      <c r="E41" s="157">
        <v>0</v>
      </c>
      <c r="F41" s="116" t="e">
        <f>F37/$C$41</f>
        <v>#REF!</v>
      </c>
      <c r="G41" s="157" t="e">
        <f>F41</f>
        <v>#REF!</v>
      </c>
      <c r="H41" s="157" t="e">
        <f t="shared" si="1"/>
        <v>#REF!</v>
      </c>
      <c r="I41" s="157" t="e">
        <f t="shared" si="1"/>
        <v>#REF!</v>
      </c>
    </row>
    <row r="42" spans="2:11">
      <c r="B42" s="138" t="s">
        <v>70</v>
      </c>
      <c r="C42" s="156">
        <v>3</v>
      </c>
      <c r="D42" s="156"/>
      <c r="E42" s="157">
        <v>0</v>
      </c>
      <c r="F42" s="157">
        <v>0</v>
      </c>
      <c r="G42" s="116" t="e">
        <f>G37/$C$42</f>
        <v>#REF!</v>
      </c>
      <c r="H42" s="157" t="e">
        <f>G42</f>
        <v>#REF!</v>
      </c>
      <c r="I42" s="157" t="e">
        <f t="shared" si="1"/>
        <v>#REF!</v>
      </c>
    </row>
    <row r="43" spans="2:11">
      <c r="B43" s="138" t="s">
        <v>71</v>
      </c>
      <c r="C43" s="156">
        <v>2</v>
      </c>
      <c r="D43" s="156"/>
      <c r="E43" s="157">
        <v>0</v>
      </c>
      <c r="F43" s="157">
        <v>0</v>
      </c>
      <c r="G43" s="157">
        <v>0</v>
      </c>
      <c r="H43" s="116" t="e">
        <f>H37/$C$43</f>
        <v>#REF!</v>
      </c>
      <c r="I43" s="157" t="e">
        <f>H43</f>
        <v>#REF!</v>
      </c>
    </row>
    <row r="44" spans="2:11">
      <c r="B44" s="138" t="s">
        <v>72</v>
      </c>
      <c r="C44" s="156">
        <v>1</v>
      </c>
      <c r="D44" s="156"/>
      <c r="E44" s="157">
        <v>0</v>
      </c>
      <c r="F44" s="157">
        <v>0</v>
      </c>
      <c r="G44" s="157">
        <v>0</v>
      </c>
      <c r="H44" s="157">
        <v>0</v>
      </c>
      <c r="I44" s="157" t="e">
        <f>I37/$C$44</f>
        <v>#REF!</v>
      </c>
    </row>
    <row r="45" spans="2:11">
      <c r="B45" s="150" t="s">
        <v>85</v>
      </c>
      <c r="C45" s="150"/>
      <c r="D45" s="150"/>
      <c r="E45" s="153" t="e">
        <f>SUM(E40:E44)</f>
        <v>#REF!</v>
      </c>
      <c r="F45" s="153" t="e">
        <f>SUM(F40:F44)</f>
        <v>#REF!</v>
      </c>
      <c r="G45" s="153" t="e">
        <f>SUM(G40:G44)</f>
        <v>#REF!</v>
      </c>
      <c r="H45" s="153" t="e">
        <f>SUM(H40:H44)</f>
        <v>#REF!</v>
      </c>
      <c r="I45" s="153" t="e">
        <f>SUM(I40:I44)</f>
        <v>#REF!</v>
      </c>
    </row>
    <row r="46" spans="2:11">
      <c r="B46" s="162"/>
      <c r="C46" s="162"/>
      <c r="D46" s="162"/>
      <c r="E46" s="163"/>
      <c r="F46" s="163"/>
      <c r="G46" s="163"/>
      <c r="H46" s="163"/>
      <c r="I46" s="163"/>
    </row>
    <row r="47" spans="2:11">
      <c r="B47" s="165" t="s">
        <v>43</v>
      </c>
      <c r="C47" s="138"/>
      <c r="D47" s="138"/>
      <c r="E47" s="157"/>
      <c r="F47" s="157"/>
      <c r="G47" s="157"/>
      <c r="H47" s="157"/>
      <c r="I47" s="157"/>
    </row>
    <row r="48" spans="2:11">
      <c r="B48" s="202" t="s">
        <v>108</v>
      </c>
      <c r="C48" s="166">
        <v>0.25</v>
      </c>
      <c r="D48" s="167" t="s">
        <v>89</v>
      </c>
      <c r="E48" s="157" t="e">
        <f>$C$48*E11</f>
        <v>#REF!</v>
      </c>
      <c r="F48" s="157" t="e">
        <f>$C$48*F11</f>
        <v>#REF!</v>
      </c>
      <c r="G48" s="157" t="e">
        <f>$C$48*G11</f>
        <v>#REF!</v>
      </c>
      <c r="H48" s="157" t="e">
        <f>$C$48*H11</f>
        <v>#REF!</v>
      </c>
      <c r="I48" s="157" t="e">
        <f>$C$48*I11</f>
        <v>#REF!</v>
      </c>
      <c r="J48" s="187"/>
      <c r="K48" s="187"/>
    </row>
    <row r="49" spans="2:9">
      <c r="B49" s="202" t="s">
        <v>110</v>
      </c>
      <c r="C49" s="203">
        <v>15000000</v>
      </c>
      <c r="D49" s="167" t="s">
        <v>111</v>
      </c>
      <c r="E49" s="157">
        <f>$C$49*E31+C49</f>
        <v>195000000</v>
      </c>
      <c r="F49" s="157">
        <f>$C$49*F31+C49</f>
        <v>195000000</v>
      </c>
      <c r="G49" s="157">
        <f>$C$49*G31+C49</f>
        <v>195000000</v>
      </c>
      <c r="H49" s="157">
        <f>$C$49*H31+C49</f>
        <v>195000000</v>
      </c>
      <c r="I49" s="157">
        <f>$C$49*I31+C49</f>
        <v>195000000</v>
      </c>
    </row>
    <row r="50" spans="2:9">
      <c r="B50" s="138" t="s">
        <v>88</v>
      </c>
      <c r="C50" s="166">
        <v>0.1</v>
      </c>
      <c r="D50" s="167" t="s">
        <v>89</v>
      </c>
      <c r="E50" s="157" t="e">
        <f>$C$50*E11</f>
        <v>#REF!</v>
      </c>
      <c r="F50" s="157" t="e">
        <f>$C$50*F11</f>
        <v>#REF!</v>
      </c>
      <c r="G50" s="157" t="e">
        <f>$C$50*G11</f>
        <v>#REF!</v>
      </c>
      <c r="H50" s="157" t="e">
        <f>$C$50*H11</f>
        <v>#REF!</v>
      </c>
      <c r="I50" s="157" t="e">
        <f>$C$50*I11</f>
        <v>#REF!</v>
      </c>
    </row>
    <row r="51" spans="2:9">
      <c r="B51" s="138" t="s">
        <v>109</v>
      </c>
      <c r="C51" s="166">
        <v>0.03</v>
      </c>
      <c r="D51" s="167" t="s">
        <v>89</v>
      </c>
      <c r="E51" s="157" t="e">
        <f>$C$51*E11</f>
        <v>#REF!</v>
      </c>
      <c r="F51" s="157" t="e">
        <f>$C$51*F11</f>
        <v>#REF!</v>
      </c>
      <c r="G51" s="157" t="e">
        <f>$C$51*G11</f>
        <v>#REF!</v>
      </c>
      <c r="H51" s="157" t="e">
        <f>$C$51*H11</f>
        <v>#REF!</v>
      </c>
      <c r="I51" s="157" t="e">
        <f>$C$51*I11</f>
        <v>#REF!</v>
      </c>
    </row>
    <row r="52" spans="2:9">
      <c r="B52" s="138" t="s">
        <v>90</v>
      </c>
      <c r="C52" s="168">
        <v>0.04</v>
      </c>
      <c r="D52" s="167" t="s">
        <v>89</v>
      </c>
      <c r="E52" s="169" t="e">
        <f>$C$52*E11</f>
        <v>#REF!</v>
      </c>
      <c r="F52" s="169" t="e">
        <f>$C$52*F11</f>
        <v>#REF!</v>
      </c>
      <c r="G52" s="169" t="e">
        <f>$C$52*G11</f>
        <v>#REF!</v>
      </c>
      <c r="H52" s="169" t="e">
        <f>$C$52*H11</f>
        <v>#REF!</v>
      </c>
      <c r="I52" s="169" t="e">
        <f>$C$52*I11</f>
        <v>#REF!</v>
      </c>
    </row>
    <row r="53" spans="2:9">
      <c r="B53" s="138" t="s">
        <v>91</v>
      </c>
      <c r="C53" s="170">
        <v>1.7500000000000002E-2</v>
      </c>
      <c r="D53" s="167" t="s">
        <v>89</v>
      </c>
      <c r="E53" s="169" t="e">
        <f>$C$53*E11</f>
        <v>#REF!</v>
      </c>
      <c r="F53" s="169" t="e">
        <f>$C$53*F11</f>
        <v>#REF!</v>
      </c>
      <c r="G53" s="169" t="e">
        <f>$C$53*G11</f>
        <v>#REF!</v>
      </c>
      <c r="H53" s="169" t="e">
        <f>$C$53*H11</f>
        <v>#REF!</v>
      </c>
      <c r="I53" s="169" t="e">
        <f>$C$53*I11</f>
        <v>#REF!</v>
      </c>
    </row>
    <row r="54" spans="2:9">
      <c r="B54" s="150" t="s">
        <v>92</v>
      </c>
      <c r="C54" s="151" t="e">
        <f>SUM(E54:I54)</f>
        <v>#REF!</v>
      </c>
      <c r="D54" s="150"/>
      <c r="E54" s="153" t="e">
        <f t="shared" ref="E54:I54" si="2">SUM(E48:E53)</f>
        <v>#REF!</v>
      </c>
      <c r="F54" s="153" t="e">
        <f t="shared" si="2"/>
        <v>#REF!</v>
      </c>
      <c r="G54" s="153" t="e">
        <f t="shared" si="2"/>
        <v>#REF!</v>
      </c>
      <c r="H54" s="153" t="e">
        <f t="shared" si="2"/>
        <v>#REF!</v>
      </c>
      <c r="I54" s="153" t="e">
        <f t="shared" si="2"/>
        <v>#REF!</v>
      </c>
    </row>
    <row r="55" spans="2:9">
      <c r="B55" s="138"/>
      <c r="C55" s="138"/>
      <c r="D55" s="138"/>
      <c r="E55" s="157"/>
      <c r="F55" s="157"/>
      <c r="G55" s="157"/>
      <c r="H55" s="157"/>
      <c r="I55" s="157"/>
    </row>
    <row r="56" spans="2:9">
      <c r="B56" s="138"/>
      <c r="C56" s="138"/>
      <c r="D56" s="138"/>
      <c r="E56" s="157"/>
      <c r="F56" s="138"/>
      <c r="G56" s="138"/>
      <c r="H56" s="138"/>
      <c r="I56" s="155"/>
    </row>
    <row r="57" spans="2:9">
      <c r="B57" s="171" t="s">
        <v>0</v>
      </c>
      <c r="C57" s="171"/>
      <c r="D57" s="172"/>
      <c r="E57" s="173" t="e">
        <f>E11-E54</f>
        <v>#REF!</v>
      </c>
      <c r="F57" s="173" t="e">
        <f>F11-F54</f>
        <v>#REF!</v>
      </c>
      <c r="G57" s="173" t="e">
        <f>G11-G54</f>
        <v>#REF!</v>
      </c>
      <c r="H57" s="173" t="e">
        <f>H11-H54</f>
        <v>#REF!</v>
      </c>
      <c r="I57" s="173" t="e">
        <f>I11-I54</f>
        <v>#REF!</v>
      </c>
    </row>
    <row r="58" spans="2:9">
      <c r="B58" s="174" t="s">
        <v>4</v>
      </c>
      <c r="C58" s="154"/>
      <c r="D58" s="154"/>
      <c r="E58" s="175" t="e">
        <f>E57/E11</f>
        <v>#REF!</v>
      </c>
      <c r="F58" s="175" t="e">
        <f>F57/F11</f>
        <v>#REF!</v>
      </c>
      <c r="G58" s="175" t="e">
        <f>G57/G11</f>
        <v>#REF!</v>
      </c>
      <c r="H58" s="175" t="e">
        <f>H57/H11</f>
        <v>#REF!</v>
      </c>
      <c r="I58" s="175" t="e">
        <f>I57/I11</f>
        <v>#REF!</v>
      </c>
    </row>
    <row r="59" spans="2:9">
      <c r="B59" s="138"/>
      <c r="C59" s="138"/>
      <c r="D59" s="138"/>
      <c r="E59" s="138"/>
      <c r="F59" s="138"/>
      <c r="G59" s="138"/>
      <c r="H59" s="138"/>
      <c r="I59" s="155"/>
    </row>
    <row r="60" spans="2:9">
      <c r="B60" s="138" t="s">
        <v>93</v>
      </c>
      <c r="C60" s="138"/>
      <c r="D60" s="156"/>
      <c r="E60" s="169" t="e">
        <f>E45</f>
        <v>#REF!</v>
      </c>
      <c r="F60" s="169" t="e">
        <f t="shared" ref="F60:I60" si="3">F45</f>
        <v>#REF!</v>
      </c>
      <c r="G60" s="169" t="e">
        <f t="shared" si="3"/>
        <v>#REF!</v>
      </c>
      <c r="H60" s="169" t="e">
        <f t="shared" si="3"/>
        <v>#REF!</v>
      </c>
      <c r="I60" s="169" t="e">
        <f t="shared" si="3"/>
        <v>#REF!</v>
      </c>
    </row>
    <row r="61" spans="2:9">
      <c r="B61" s="138"/>
      <c r="C61" s="138"/>
      <c r="D61" s="138"/>
      <c r="E61" s="138"/>
      <c r="F61" s="138"/>
      <c r="G61" s="138"/>
      <c r="H61" s="138"/>
      <c r="I61" s="155"/>
    </row>
    <row r="62" spans="2:9">
      <c r="B62" s="150" t="s">
        <v>94</v>
      </c>
      <c r="C62" s="150"/>
      <c r="D62" s="150"/>
      <c r="E62" s="153" t="e">
        <f>E57-E60</f>
        <v>#REF!</v>
      </c>
      <c r="F62" s="153" t="e">
        <f t="shared" ref="F62:I62" si="4">F57-F60</f>
        <v>#REF!</v>
      </c>
      <c r="G62" s="153" t="e">
        <f t="shared" si="4"/>
        <v>#REF!</v>
      </c>
      <c r="H62" s="153" t="e">
        <f t="shared" si="4"/>
        <v>#REF!</v>
      </c>
      <c r="I62" s="153" t="e">
        <f t="shared" si="4"/>
        <v>#REF!</v>
      </c>
    </row>
    <row r="63" spans="2:9">
      <c r="B63" s="138"/>
      <c r="C63" s="138"/>
      <c r="D63" s="138"/>
      <c r="E63" s="138"/>
      <c r="F63" s="138"/>
      <c r="G63" s="138"/>
      <c r="H63" s="138"/>
      <c r="I63" s="155"/>
    </row>
    <row r="64" spans="2:9">
      <c r="B64" s="8" t="s">
        <v>106</v>
      </c>
      <c r="C64" s="138"/>
      <c r="D64" s="138"/>
      <c r="E64" s="123" t="str">
        <f>'Parameter Interest'!B5</f>
        <v>loan IBC</v>
      </c>
      <c r="F64" s="123">
        <f>'Parameter Interest'!C5</f>
        <v>0</v>
      </c>
      <c r="G64" s="123">
        <f>'Parameter Interest'!D5</f>
        <v>0</v>
      </c>
      <c r="H64" s="123">
        <f>'Parameter Interest'!E5</f>
        <v>0</v>
      </c>
      <c r="I64" s="123">
        <f>'Parameter Interest'!F5</f>
        <v>0</v>
      </c>
    </row>
    <row r="65" spans="2:10">
      <c r="B65" s="138" t="s">
        <v>104</v>
      </c>
      <c r="C65" s="138"/>
      <c r="D65" s="138"/>
      <c r="E65" s="123" t="e">
        <f>E62-E64</f>
        <v>#REF!</v>
      </c>
      <c r="F65" s="123" t="e">
        <f t="shared" ref="F65:I65" si="5">F62-F64</f>
        <v>#REF!</v>
      </c>
      <c r="G65" s="123" t="e">
        <f t="shared" si="5"/>
        <v>#REF!</v>
      </c>
      <c r="H65" s="123" t="e">
        <f t="shared" si="5"/>
        <v>#REF!</v>
      </c>
      <c r="I65" s="123" t="e">
        <f t="shared" si="5"/>
        <v>#REF!</v>
      </c>
    </row>
    <row r="66" spans="2:10">
      <c r="B66" s="138" t="s">
        <v>95</v>
      </c>
      <c r="C66" s="176">
        <v>0.02</v>
      </c>
      <c r="E66" s="157" t="e">
        <f>IF(E65&lt;0,0,E65*$C$66)</f>
        <v>#REF!</v>
      </c>
      <c r="F66" s="157" t="e">
        <f>IF(F65&lt;0,0,F65*$C$66)</f>
        <v>#REF!</v>
      </c>
      <c r="G66" s="157" t="e">
        <f t="shared" ref="G66:I66" si="6">IF(G65&lt;0,0,G65*$C$66)</f>
        <v>#REF!</v>
      </c>
      <c r="H66" s="157" t="e">
        <f t="shared" si="6"/>
        <v>#REF!</v>
      </c>
      <c r="I66" s="157" t="e">
        <f t="shared" si="6"/>
        <v>#REF!</v>
      </c>
    </row>
    <row r="67" spans="2:10">
      <c r="B67" s="138"/>
      <c r="C67" s="138"/>
      <c r="D67" s="138"/>
      <c r="E67" s="157"/>
      <c r="F67" s="157"/>
      <c r="G67" s="157"/>
      <c r="H67" s="157"/>
      <c r="I67" s="157"/>
    </row>
    <row r="68" spans="2:10">
      <c r="B68" s="177" t="s">
        <v>96</v>
      </c>
      <c r="C68" s="177"/>
      <c r="D68" s="177"/>
      <c r="E68" s="178" t="e">
        <f>E65-E66</f>
        <v>#REF!</v>
      </c>
      <c r="F68" s="178" t="e">
        <f t="shared" ref="F68:I68" si="7">F65-F66</f>
        <v>#REF!</v>
      </c>
      <c r="G68" s="178" t="e">
        <f t="shared" si="7"/>
        <v>#REF!</v>
      </c>
      <c r="H68" s="178" t="e">
        <f t="shared" si="7"/>
        <v>#REF!</v>
      </c>
      <c r="I68" s="178" t="e">
        <f t="shared" si="7"/>
        <v>#REF!</v>
      </c>
    </row>
    <row r="69" spans="2:10">
      <c r="B69" s="138"/>
      <c r="C69" s="138"/>
      <c r="D69" s="138"/>
      <c r="E69" s="138"/>
      <c r="F69" s="138"/>
      <c r="G69" s="138"/>
      <c r="H69" s="138"/>
      <c r="I69" s="138"/>
    </row>
    <row r="70" spans="2:10">
      <c r="B70" s="138"/>
      <c r="C70" s="138"/>
      <c r="D70" s="138"/>
      <c r="E70" s="138"/>
      <c r="F70" s="138"/>
      <c r="G70" s="138"/>
      <c r="H70" s="138"/>
      <c r="I70" s="138"/>
    </row>
    <row r="71" spans="2:10">
      <c r="B71" s="179" t="s">
        <v>97</v>
      </c>
      <c r="C71" s="138"/>
      <c r="D71" s="138"/>
      <c r="E71" s="138"/>
      <c r="F71" s="157"/>
      <c r="G71" s="157"/>
      <c r="H71" s="157"/>
      <c r="I71" s="157"/>
    </row>
    <row r="72" spans="2:10">
      <c r="B72" s="138" t="s">
        <v>107</v>
      </c>
      <c r="C72" s="138"/>
      <c r="D72" s="157"/>
      <c r="E72" s="157" t="e">
        <f>-SUM(E33:E34)</f>
        <v>#REF!</v>
      </c>
      <c r="F72" s="157" t="e">
        <f>-SUM(F33:F34)</f>
        <v>#REF!</v>
      </c>
      <c r="G72" s="157" t="e">
        <f>-SUM(G33:G34)</f>
        <v>#REF!</v>
      </c>
      <c r="H72" s="157" t="e">
        <f>-SUM(H33:H34)</f>
        <v>#REF!</v>
      </c>
      <c r="I72" s="157" t="e">
        <f>-SUM(I33:I34)</f>
        <v>#REF!</v>
      </c>
    </row>
    <row r="73" spans="2:10">
      <c r="B73" s="180" t="s">
        <v>98</v>
      </c>
      <c r="C73" s="180"/>
      <c r="D73" s="181">
        <f>-C25</f>
        <v>-73500000</v>
      </c>
      <c r="E73" s="181" t="e">
        <f>E68+E45</f>
        <v>#REF!</v>
      </c>
      <c r="F73" s="181" t="e">
        <f t="shared" ref="F73:I73" si="8">F68+F45</f>
        <v>#REF!</v>
      </c>
      <c r="G73" s="181" t="e">
        <f t="shared" si="8"/>
        <v>#REF!</v>
      </c>
      <c r="H73" s="181" t="e">
        <f t="shared" si="8"/>
        <v>#REF!</v>
      </c>
      <c r="I73" s="181" t="e">
        <f t="shared" si="8"/>
        <v>#REF!</v>
      </c>
    </row>
    <row r="74" spans="2:10">
      <c r="B74" s="145" t="s">
        <v>99</v>
      </c>
      <c r="C74" s="145"/>
      <c r="D74" s="182">
        <f>D73</f>
        <v>-73500000</v>
      </c>
      <c r="E74" s="187" t="e">
        <f>D74+E73</f>
        <v>#REF!</v>
      </c>
      <c r="F74" s="187" t="e">
        <f t="shared" ref="F74:I74" si="9">E74+F73</f>
        <v>#REF!</v>
      </c>
      <c r="G74" s="187" t="e">
        <f t="shared" si="9"/>
        <v>#REF!</v>
      </c>
      <c r="H74" s="187" t="e">
        <f t="shared" si="9"/>
        <v>#REF!</v>
      </c>
      <c r="I74" s="187" t="e">
        <f t="shared" si="9"/>
        <v>#REF!</v>
      </c>
      <c r="J74" s="187"/>
    </row>
    <row r="75" spans="2:10">
      <c r="B75" s="145" t="s">
        <v>100</v>
      </c>
      <c r="C75" s="145"/>
      <c r="D75" s="145"/>
      <c r="E75" s="164" t="e">
        <f>IF(AND(D74&lt;0,E74&gt;0),E30-(E74/E73),0)</f>
        <v>#REF!</v>
      </c>
      <c r="F75" s="164" t="e">
        <f>IF(AND(E74&lt;0,F74&gt;0),F30-(F74/F73),0)</f>
        <v>#REF!</v>
      </c>
      <c r="G75" s="164" t="e">
        <f>IF(AND(F74&lt;0,G74&gt;0),G30-(G74/G73),0)</f>
        <v>#REF!</v>
      </c>
      <c r="H75" s="164" t="e">
        <f>IF(AND(G74&lt;0,H74&gt;0),H30-(H74/H73),0)</f>
        <v>#REF!</v>
      </c>
      <c r="I75" s="164" t="e">
        <f>IF(AND(H74&lt;0,I74&gt;0),I30-(I74/I73),0)</f>
        <v>#REF!</v>
      </c>
      <c r="J75" s="164"/>
    </row>
    <row r="76" spans="2:10">
      <c r="B76" s="145"/>
      <c r="C76" s="145"/>
      <c r="D76" s="145"/>
      <c r="E76" s="145"/>
      <c r="F76" s="145"/>
      <c r="G76" s="145"/>
      <c r="H76" s="145"/>
      <c r="I76" s="145"/>
    </row>
    <row r="77" spans="2:10">
      <c r="B77" s="145"/>
      <c r="C77" s="145"/>
      <c r="D77" s="145"/>
      <c r="E77" s="145"/>
      <c r="F77" s="145"/>
      <c r="G77" s="145"/>
      <c r="H77" s="145"/>
      <c r="I77" s="145"/>
    </row>
    <row r="78" spans="2:10">
      <c r="E78" s="183"/>
      <c r="F78" s="183"/>
      <c r="G78" s="146"/>
      <c r="H78" s="138"/>
      <c r="I78" s="138"/>
    </row>
    <row r="79" spans="2:10" ht="18.5">
      <c r="B79" s="192" t="s">
        <v>5</v>
      </c>
      <c r="C79" s="193" t="e">
        <f>IRR(D73:I73)</f>
        <v>#VALUE!</v>
      </c>
      <c r="E79" s="183"/>
      <c r="F79" s="183"/>
      <c r="G79" s="146"/>
      <c r="H79" s="138"/>
      <c r="I79" s="138"/>
    </row>
    <row r="80" spans="2:10" ht="18.5">
      <c r="B80" s="194" t="s">
        <v>6</v>
      </c>
      <c r="C80" s="195" t="e">
        <f>AVERAGE(E68:I68)/C25</f>
        <v>#REF!</v>
      </c>
      <c r="E80" s="184"/>
      <c r="F80" s="169"/>
      <c r="G80" s="185"/>
      <c r="H80" s="138"/>
      <c r="I80" s="138"/>
    </row>
    <row r="81" spans="2:9" ht="18.5">
      <c r="B81" s="196" t="s">
        <v>101</v>
      </c>
      <c r="C81" s="197" t="e">
        <f>NPV(C22,D73:I73)</f>
        <v>#REF!</v>
      </c>
      <c r="E81" s="176"/>
      <c r="F81" s="176"/>
      <c r="G81" s="138"/>
      <c r="H81" s="138"/>
      <c r="I81" s="138"/>
    </row>
    <row r="82" spans="2:9" ht="18.5">
      <c r="B82" s="198" t="s">
        <v>0</v>
      </c>
      <c r="C82" s="199" t="e">
        <f>I58</f>
        <v>#REF!</v>
      </c>
      <c r="E82" s="186" t="s">
        <v>21</v>
      </c>
      <c r="F82" s="186"/>
      <c r="G82" s="138"/>
      <c r="H82" s="138"/>
      <c r="I82" s="138"/>
    </row>
    <row r="83" spans="2:9" ht="18.5">
      <c r="B83" s="200" t="s">
        <v>102</v>
      </c>
      <c r="C83" s="201" t="e">
        <f>SUM(E75:I75)</f>
        <v>#REF!</v>
      </c>
      <c r="D83" s="162"/>
      <c r="E83" s="163"/>
      <c r="F83" s="163"/>
      <c r="G83" s="163"/>
      <c r="H83" s="163"/>
      <c r="I83" s="163"/>
    </row>
    <row r="84" spans="2:9">
      <c r="B84" s="162"/>
      <c r="C84" s="162"/>
      <c r="D84" s="162"/>
      <c r="E84" s="163"/>
      <c r="F84" s="163"/>
      <c r="G84" s="163"/>
      <c r="H84" s="163"/>
      <c r="I84" s="163"/>
    </row>
  </sheetData>
  <pageMargins left="0.7" right="0.7" top="0.75" bottom="0.75" header="0.3" footer="0.3"/>
  <pageSetup paperSize="9" scale="57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5">
    <tabColor rgb="FF92D050"/>
    <pageSetUpPr fitToPage="1"/>
  </sheetPr>
  <dimension ref="A1:K84"/>
  <sheetViews>
    <sheetView showGridLines="0" topLeftCell="A61" zoomScale="70" zoomScaleNormal="70" workbookViewId="0">
      <selection activeCell="F48" sqref="F48"/>
    </sheetView>
  </sheetViews>
  <sheetFormatPr defaultColWidth="23.58203125" defaultRowHeight="15.5"/>
  <cols>
    <col min="1" max="1" width="6.33203125" style="19" customWidth="1"/>
    <col min="2" max="2" width="26.33203125" style="8" bestFit="1" customWidth="1"/>
    <col min="3" max="3" width="32.33203125" style="8" customWidth="1"/>
    <col min="4" max="5" width="16.08203125" style="8" bestFit="1" customWidth="1"/>
    <col min="6" max="6" width="15.08203125" style="8" bestFit="1" customWidth="1"/>
    <col min="7" max="7" width="14.83203125" style="8" bestFit="1" customWidth="1"/>
    <col min="8" max="9" width="15.83203125" style="8" bestFit="1" customWidth="1"/>
    <col min="10" max="16384" width="23.58203125" style="8"/>
  </cols>
  <sheetData>
    <row r="1" spans="1:9" s="14" customFormat="1">
      <c r="A1" s="19"/>
      <c r="B1" s="134" t="s">
        <v>19</v>
      </c>
      <c r="C1" s="10"/>
      <c r="D1" s="10"/>
      <c r="E1" s="10"/>
      <c r="F1" s="10"/>
      <c r="G1" s="10"/>
      <c r="H1" s="10"/>
      <c r="I1" s="10"/>
    </row>
    <row r="2" spans="1:9" s="2" customFormat="1">
      <c r="A2" s="76"/>
      <c r="B2" s="2" t="s">
        <v>25</v>
      </c>
      <c r="C2" s="123">
        <v>5</v>
      </c>
      <c r="D2" s="3" t="s">
        <v>26</v>
      </c>
    </row>
    <row r="3" spans="1:9" s="2" customFormat="1">
      <c r="A3" s="76"/>
      <c r="B3" s="2" t="s">
        <v>65</v>
      </c>
      <c r="C3" s="123">
        <v>360</v>
      </c>
      <c r="D3" s="3"/>
    </row>
    <row r="4" spans="1:9" s="2" customFormat="1">
      <c r="A4" s="76"/>
      <c r="B4" s="131"/>
      <c r="C4" s="132"/>
      <c r="D4" s="131"/>
      <c r="E4" s="133"/>
      <c r="F4" s="6"/>
      <c r="G4" s="6"/>
      <c r="H4" s="6"/>
      <c r="I4" s="6"/>
    </row>
    <row r="5" spans="1:9" s="2" customFormat="1">
      <c r="A5" s="76"/>
      <c r="D5" s="124" t="s">
        <v>66</v>
      </c>
      <c r="E5" s="9">
        <v>1</v>
      </c>
      <c r="F5" s="9">
        <v>2</v>
      </c>
      <c r="G5" s="9">
        <v>3</v>
      </c>
      <c r="H5" s="9">
        <v>4</v>
      </c>
      <c r="I5" s="9">
        <v>5</v>
      </c>
    </row>
    <row r="6" spans="1:9" s="189" customFormat="1">
      <c r="A6" s="120"/>
      <c r="B6" s="189" t="s">
        <v>58</v>
      </c>
      <c r="C6" s="127"/>
      <c r="D6" s="190"/>
      <c r="E6" s="191" t="e">
        <f>#REF!</f>
        <v>#REF!</v>
      </c>
      <c r="F6" s="191" t="e">
        <f>#REF!</f>
        <v>#REF!</v>
      </c>
      <c r="G6" s="191" t="e">
        <f>#REF!</f>
        <v>#REF!</v>
      </c>
      <c r="H6" s="191" t="e">
        <f>#REF!</f>
        <v>#REF!</v>
      </c>
      <c r="I6" s="191" t="e">
        <f>#REF!</f>
        <v>#REF!</v>
      </c>
    </row>
    <row r="7" spans="1:9" s="126" customFormat="1">
      <c r="A7" s="76"/>
      <c r="B7" s="126" t="s">
        <v>59</v>
      </c>
      <c r="C7" s="127"/>
      <c r="D7" s="129"/>
      <c r="E7" s="128">
        <f>$C$3</f>
        <v>360</v>
      </c>
      <c r="F7" s="128">
        <f t="shared" ref="F7:I7" si="0">$C$3</f>
        <v>360</v>
      </c>
      <c r="G7" s="128">
        <f t="shared" si="0"/>
        <v>360</v>
      </c>
      <c r="H7" s="128">
        <f t="shared" si="0"/>
        <v>360</v>
      </c>
      <c r="I7" s="128">
        <f t="shared" si="0"/>
        <v>360</v>
      </c>
    </row>
    <row r="8" spans="1:9" s="159" customFormat="1">
      <c r="A8" s="158"/>
      <c r="B8" s="159" t="s">
        <v>86</v>
      </c>
      <c r="C8" s="160"/>
      <c r="D8" s="161"/>
      <c r="E8" s="220" t="e">
        <f>E7*E6</f>
        <v>#REF!</v>
      </c>
      <c r="F8" s="220" t="e">
        <f>F7*F6</f>
        <v>#REF!</v>
      </c>
      <c r="G8" s="220" t="e">
        <f>G7*G6</f>
        <v>#REF!</v>
      </c>
      <c r="H8" s="220" t="e">
        <f>H7*H6</f>
        <v>#REF!</v>
      </c>
      <c r="I8" s="220" t="e">
        <f>I7*I6</f>
        <v>#REF!</v>
      </c>
    </row>
    <row r="9" spans="1:9" s="2" customFormat="1">
      <c r="A9" s="76"/>
      <c r="C9" s="7"/>
      <c r="D9" s="3"/>
      <c r="E9" s="100"/>
      <c r="F9" s="100"/>
      <c r="G9" s="100"/>
      <c r="H9" s="100"/>
      <c r="I9" s="100"/>
    </row>
    <row r="10" spans="1:9" s="2" customFormat="1" ht="16" thickBot="1">
      <c r="A10" s="76"/>
      <c r="B10" s="119" t="s">
        <v>103</v>
      </c>
      <c r="C10" s="7"/>
      <c r="D10" s="3"/>
      <c r="E10" s="125" t="e">
        <f>#REF!/12/E7/(1-#REF!)</f>
        <v>#REF!</v>
      </c>
      <c r="F10" s="125" t="e">
        <f>#REF!/12/F7/(1-#REF!)</f>
        <v>#REF!</v>
      </c>
      <c r="G10" s="125" t="e">
        <f>#REF!/12/G7/(1-#REF!)</f>
        <v>#REF!</v>
      </c>
      <c r="H10" s="125" t="e">
        <f>#REF!/12/H7/(1-#REF!)</f>
        <v>#REF!</v>
      </c>
      <c r="I10" s="125" t="e">
        <f>#REF!/12/I7/(1-#REF!)</f>
        <v>#REF!</v>
      </c>
    </row>
    <row r="11" spans="1:9" s="119" customFormat="1" ht="16" thickTop="1">
      <c r="A11" s="120"/>
      <c r="B11" s="121" t="s">
        <v>57</v>
      </c>
      <c r="C11" s="188" t="e">
        <f>SUM(E11:I11)</f>
        <v>#REF!</v>
      </c>
      <c r="D11" s="117" t="s">
        <v>17</v>
      </c>
      <c r="E11" s="122" t="e">
        <f>#REF!</f>
        <v>#REF!</v>
      </c>
      <c r="F11" s="122" t="e">
        <f>#REF!</f>
        <v>#REF!</v>
      </c>
      <c r="G11" s="122" t="e">
        <f>#REF!</f>
        <v>#REF!</v>
      </c>
      <c r="H11" s="122" t="e">
        <f>#REF!</f>
        <v>#REF!</v>
      </c>
      <c r="I11" s="122" t="e">
        <f>#REF!</f>
        <v>#REF!</v>
      </c>
    </row>
    <row r="12" spans="1:9" s="2" customFormat="1">
      <c r="A12" s="76"/>
      <c r="B12" s="4"/>
      <c r="C12" s="5"/>
      <c r="D12" s="101"/>
      <c r="E12" s="3"/>
    </row>
    <row r="13" spans="1:9" s="2" customFormat="1">
      <c r="A13" s="76"/>
      <c r="B13" s="4"/>
      <c r="C13" s="98"/>
      <c r="D13" s="113"/>
      <c r="E13" s="3"/>
    </row>
    <row r="14" spans="1:9" s="14" customFormat="1">
      <c r="A14" s="19"/>
      <c r="B14" s="134" t="s">
        <v>20</v>
      </c>
      <c r="C14" s="10"/>
      <c r="D14" s="10"/>
      <c r="E14" s="10"/>
      <c r="F14" s="10"/>
      <c r="G14" s="10"/>
      <c r="H14" s="10"/>
      <c r="I14" s="10"/>
    </row>
    <row r="15" spans="1:9" s="136" customFormat="1">
      <c r="A15" s="135"/>
      <c r="B15" s="136" t="s">
        <v>2</v>
      </c>
      <c r="C15" s="136" t="s">
        <v>67</v>
      </c>
    </row>
    <row r="16" spans="1:9">
      <c r="B16" s="8" t="s">
        <v>7</v>
      </c>
      <c r="C16" s="8" t="s">
        <v>153</v>
      </c>
    </row>
    <row r="17" spans="2:9">
      <c r="B17" s="8" t="s">
        <v>16</v>
      </c>
    </row>
    <row r="19" spans="2:9" ht="16" thickBot="1">
      <c r="B19" s="137" t="s">
        <v>8</v>
      </c>
      <c r="C19" s="11"/>
      <c r="D19" s="12"/>
      <c r="E19" s="12"/>
      <c r="F19" s="12"/>
      <c r="G19" s="12"/>
      <c r="H19" s="12"/>
      <c r="I19" s="12"/>
    </row>
    <row r="20" spans="2:9">
      <c r="B20" s="16" t="s">
        <v>9</v>
      </c>
      <c r="C20" s="91">
        <v>5</v>
      </c>
      <c r="D20" s="14"/>
      <c r="E20" s="14"/>
      <c r="F20" s="14"/>
      <c r="G20" s="14"/>
      <c r="H20" s="14"/>
      <c r="I20" s="14"/>
    </row>
    <row r="21" spans="2:9">
      <c r="B21" s="16" t="s">
        <v>10</v>
      </c>
      <c r="C21" s="115"/>
      <c r="D21" s="20"/>
      <c r="E21" s="20" t="s">
        <v>21</v>
      </c>
      <c r="F21" s="20"/>
      <c r="G21" s="20"/>
      <c r="H21" s="20"/>
      <c r="I21" s="20"/>
    </row>
    <row r="22" spans="2:9">
      <c r="B22" s="13" t="s">
        <v>105</v>
      </c>
      <c r="C22" s="93">
        <v>0.1</v>
      </c>
      <c r="D22" s="20"/>
      <c r="E22" s="20"/>
      <c r="F22" s="20"/>
      <c r="G22" s="20"/>
      <c r="H22" s="20"/>
      <c r="I22" s="20"/>
    </row>
    <row r="23" spans="2:9">
      <c r="B23" s="13" t="s">
        <v>11</v>
      </c>
      <c r="C23" s="92">
        <v>0</v>
      </c>
      <c r="D23" s="20"/>
      <c r="E23" s="20"/>
      <c r="F23" s="20"/>
      <c r="G23" s="20"/>
      <c r="H23" s="20"/>
      <c r="I23" s="20"/>
    </row>
    <row r="24" spans="2:9">
      <c r="B24" s="13" t="s">
        <v>12</v>
      </c>
      <c r="C24" s="92">
        <v>0</v>
      </c>
      <c r="D24" s="20"/>
      <c r="E24" s="20"/>
      <c r="F24" s="20"/>
      <c r="G24" s="20"/>
      <c r="H24" s="20"/>
      <c r="I24" s="20"/>
    </row>
    <row r="25" spans="2:9">
      <c r="B25" s="18" t="s">
        <v>13</v>
      </c>
      <c r="C25" s="114">
        <f>500000*147</f>
        <v>73500000</v>
      </c>
      <c r="D25" s="99"/>
      <c r="E25" s="90"/>
      <c r="F25" s="90"/>
      <c r="G25" s="18"/>
      <c r="H25" s="18"/>
      <c r="I25" s="18"/>
    </row>
    <row r="26" spans="2:9">
      <c r="B26" s="13" t="s">
        <v>14</v>
      </c>
      <c r="C26" s="17">
        <v>0</v>
      </c>
      <c r="D26" s="15"/>
      <c r="E26" s="15"/>
      <c r="F26" s="15"/>
      <c r="G26" s="14"/>
      <c r="H26" s="14"/>
      <c r="I26" s="14"/>
    </row>
    <row r="27" spans="2:9">
      <c r="B27" s="13"/>
      <c r="C27" s="130"/>
      <c r="D27" s="15"/>
      <c r="E27" s="15"/>
      <c r="F27" s="15"/>
      <c r="G27" s="14"/>
      <c r="H27" s="14"/>
      <c r="I27" s="14"/>
    </row>
    <row r="28" spans="2:9">
      <c r="B28" s="13"/>
      <c r="C28" s="130"/>
      <c r="D28" s="15"/>
      <c r="E28" s="15"/>
      <c r="F28" s="15"/>
      <c r="G28" s="14"/>
      <c r="H28" s="14"/>
      <c r="I28" s="14"/>
    </row>
    <row r="29" spans="2:9">
      <c r="B29" s="144" t="s">
        <v>79</v>
      </c>
      <c r="C29" s="139" t="s">
        <v>3</v>
      </c>
      <c r="D29" s="139"/>
      <c r="E29" s="140" t="s">
        <v>68</v>
      </c>
      <c r="F29" s="140" t="s">
        <v>69</v>
      </c>
      <c r="G29" s="140" t="s">
        <v>70</v>
      </c>
      <c r="H29" s="140" t="s">
        <v>71</v>
      </c>
      <c r="I29" s="140" t="s">
        <v>72</v>
      </c>
    </row>
    <row r="30" spans="2:9">
      <c r="B30" s="138"/>
      <c r="C30" s="139" t="s">
        <v>3</v>
      </c>
      <c r="D30" s="139"/>
      <c r="E30" s="141">
        <v>1</v>
      </c>
      <c r="F30" s="141">
        <v>2</v>
      </c>
      <c r="G30" s="141">
        <v>3</v>
      </c>
      <c r="H30" s="141">
        <v>4</v>
      </c>
      <c r="I30" s="141">
        <v>5</v>
      </c>
    </row>
    <row r="31" spans="2:9">
      <c r="C31" s="142" t="s">
        <v>78</v>
      </c>
      <c r="D31" s="142"/>
      <c r="E31" s="143">
        <v>12</v>
      </c>
      <c r="F31" s="143">
        <v>12</v>
      </c>
      <c r="G31" s="143">
        <v>12</v>
      </c>
      <c r="H31" s="143">
        <v>12</v>
      </c>
      <c r="I31" s="143">
        <v>12</v>
      </c>
    </row>
    <row r="32" spans="2:9">
      <c r="C32" s="146"/>
      <c r="D32" s="145"/>
      <c r="E32" s="145"/>
      <c r="F32" s="145"/>
      <c r="G32" s="145"/>
      <c r="H32" s="145"/>
      <c r="I32" s="145"/>
    </row>
    <row r="33" spans="2:11">
      <c r="B33" s="145" t="s">
        <v>80</v>
      </c>
      <c r="C33" s="147">
        <v>1000000</v>
      </c>
      <c r="D33" s="148" t="s">
        <v>81</v>
      </c>
      <c r="E33" s="149">
        <f>$C$33*147</f>
        <v>147000000</v>
      </c>
      <c r="F33" s="149"/>
      <c r="G33" s="149"/>
      <c r="H33" s="149"/>
      <c r="I33" s="149"/>
      <c r="J33" s="187"/>
    </row>
    <row r="34" spans="2:11">
      <c r="B34" s="145" t="s">
        <v>87</v>
      </c>
      <c r="C34" s="147"/>
      <c r="D34" s="148"/>
      <c r="E34" s="149">
        <f>$C$25</f>
        <v>73500000</v>
      </c>
      <c r="F34" s="149"/>
      <c r="G34" s="149"/>
      <c r="H34" s="149"/>
      <c r="I34" s="149"/>
    </row>
    <row r="35" spans="2:11">
      <c r="B35" s="145" t="s">
        <v>161</v>
      </c>
      <c r="C35" s="221">
        <v>0.17</v>
      </c>
      <c r="D35" s="148"/>
      <c r="E35" s="149">
        <f>C35*C25</f>
        <v>12495000</v>
      </c>
      <c r="F35" s="149"/>
      <c r="G35" s="149"/>
      <c r="H35" s="149"/>
      <c r="I35" s="149"/>
      <c r="J35" s="187"/>
    </row>
    <row r="36" spans="2:11">
      <c r="B36" s="145"/>
      <c r="C36" s="145"/>
      <c r="D36" s="145"/>
      <c r="E36" s="149"/>
      <c r="F36" s="149"/>
      <c r="G36" s="149"/>
      <c r="H36" s="149"/>
      <c r="I36" s="149"/>
    </row>
    <row r="37" spans="2:11">
      <c r="B37" s="150" t="s">
        <v>82</v>
      </c>
      <c r="C37" s="151">
        <f>SUM(E37:I37)</f>
        <v>232995000</v>
      </c>
      <c r="D37" s="152"/>
      <c r="E37" s="153">
        <f>SUM(E33:E36)</f>
        <v>232995000</v>
      </c>
      <c r="F37" s="153">
        <f>SUM(F33:F36)</f>
        <v>0</v>
      </c>
      <c r="G37" s="153">
        <f>SUM(G33:G36)</f>
        <v>0</v>
      </c>
      <c r="H37" s="153">
        <f>SUM(H33:H36)</f>
        <v>0</v>
      </c>
      <c r="I37" s="153">
        <f>SUM(I33:I36)</f>
        <v>0</v>
      </c>
    </row>
    <row r="38" spans="2:11">
      <c r="B38" s="145"/>
      <c r="C38" s="145"/>
      <c r="D38" s="145"/>
      <c r="E38" s="145"/>
      <c r="F38" s="145"/>
      <c r="G38" s="145"/>
      <c r="H38" s="145"/>
      <c r="I38" s="145"/>
    </row>
    <row r="39" spans="2:11">
      <c r="B39" s="154" t="s">
        <v>83</v>
      </c>
      <c r="C39" s="138" t="s">
        <v>84</v>
      </c>
      <c r="D39" s="138"/>
      <c r="E39" s="138"/>
      <c r="F39" s="138"/>
      <c r="G39" s="138"/>
      <c r="H39" s="138"/>
      <c r="I39" s="155"/>
    </row>
    <row r="40" spans="2:11">
      <c r="B40" s="138" t="s">
        <v>68</v>
      </c>
      <c r="C40" s="156">
        <v>5</v>
      </c>
      <c r="D40" s="156"/>
      <c r="E40" s="157">
        <f>E37/$C$40</f>
        <v>46599000</v>
      </c>
      <c r="F40" s="157">
        <f>E40</f>
        <v>46599000</v>
      </c>
      <c r="G40" s="157">
        <f t="shared" ref="G40:I42" si="1">F40</f>
        <v>46599000</v>
      </c>
      <c r="H40" s="157">
        <f t="shared" si="1"/>
        <v>46599000</v>
      </c>
      <c r="I40" s="157">
        <f t="shared" si="1"/>
        <v>46599000</v>
      </c>
    </row>
    <row r="41" spans="2:11">
      <c r="B41" s="138" t="s">
        <v>69</v>
      </c>
      <c r="C41" s="156">
        <v>4</v>
      </c>
      <c r="D41" s="156"/>
      <c r="E41" s="157">
        <v>0</v>
      </c>
      <c r="F41" s="116">
        <f>F37/$C$41</f>
        <v>0</v>
      </c>
      <c r="G41" s="157">
        <f>F41</f>
        <v>0</v>
      </c>
      <c r="H41" s="157">
        <f t="shared" si="1"/>
        <v>0</v>
      </c>
      <c r="I41" s="157">
        <f t="shared" si="1"/>
        <v>0</v>
      </c>
    </row>
    <row r="42" spans="2:11">
      <c r="B42" s="138" t="s">
        <v>70</v>
      </c>
      <c r="C42" s="156">
        <v>3</v>
      </c>
      <c r="D42" s="156"/>
      <c r="E42" s="157">
        <v>0</v>
      </c>
      <c r="F42" s="157">
        <v>0</v>
      </c>
      <c r="G42" s="116">
        <f>G37/$C$42</f>
        <v>0</v>
      </c>
      <c r="H42" s="157">
        <f>G42</f>
        <v>0</v>
      </c>
      <c r="I42" s="157">
        <f t="shared" si="1"/>
        <v>0</v>
      </c>
    </row>
    <row r="43" spans="2:11">
      <c r="B43" s="138" t="s">
        <v>71</v>
      </c>
      <c r="C43" s="156">
        <v>2</v>
      </c>
      <c r="D43" s="156"/>
      <c r="E43" s="157">
        <v>0</v>
      </c>
      <c r="F43" s="157">
        <v>0</v>
      </c>
      <c r="G43" s="157">
        <v>0</v>
      </c>
      <c r="H43" s="116">
        <f>H37/$C$43</f>
        <v>0</v>
      </c>
      <c r="I43" s="157">
        <f>H43</f>
        <v>0</v>
      </c>
    </row>
    <row r="44" spans="2:11">
      <c r="B44" s="138" t="s">
        <v>72</v>
      </c>
      <c r="C44" s="156">
        <v>1</v>
      </c>
      <c r="D44" s="156"/>
      <c r="E44" s="157">
        <v>0</v>
      </c>
      <c r="F44" s="157">
        <v>0</v>
      </c>
      <c r="G44" s="157">
        <v>0</v>
      </c>
      <c r="H44" s="157">
        <v>0</v>
      </c>
      <c r="I44" s="157">
        <f>I37/$C$44</f>
        <v>0</v>
      </c>
    </row>
    <row r="45" spans="2:11">
      <c r="B45" s="150" t="s">
        <v>85</v>
      </c>
      <c r="C45" s="150"/>
      <c r="D45" s="150"/>
      <c r="E45" s="153">
        <f>SUM(E40:E44)</f>
        <v>46599000</v>
      </c>
      <c r="F45" s="153">
        <f>SUM(F40:F44)</f>
        <v>46599000</v>
      </c>
      <c r="G45" s="153">
        <f>SUM(G40:G44)</f>
        <v>46599000</v>
      </c>
      <c r="H45" s="153">
        <f>SUM(H40:H44)</f>
        <v>46599000</v>
      </c>
      <c r="I45" s="153">
        <f>SUM(I40:I44)</f>
        <v>46599000</v>
      </c>
    </row>
    <row r="46" spans="2:11">
      <c r="B46" s="162"/>
      <c r="C46" s="162"/>
      <c r="D46" s="162"/>
      <c r="E46" s="163"/>
      <c r="F46" s="163"/>
      <c r="G46" s="163"/>
      <c r="H46" s="163"/>
      <c r="I46" s="163"/>
    </row>
    <row r="47" spans="2:11">
      <c r="B47" s="165" t="s">
        <v>43</v>
      </c>
      <c r="C47" s="138"/>
      <c r="D47" s="138"/>
      <c r="E47" s="157"/>
      <c r="F47" s="157"/>
      <c r="G47" s="157"/>
      <c r="H47" s="157"/>
      <c r="I47" s="157"/>
    </row>
    <row r="48" spans="2:11">
      <c r="B48" s="202" t="s">
        <v>108</v>
      </c>
      <c r="C48" s="166">
        <v>0.25</v>
      </c>
      <c r="D48" s="167" t="s">
        <v>89</v>
      </c>
      <c r="E48" s="157" t="e">
        <f t="shared" ref="E48:G48" si="2">$C$48*E11</f>
        <v>#REF!</v>
      </c>
      <c r="F48" s="157" t="e">
        <f t="shared" si="2"/>
        <v>#REF!</v>
      </c>
      <c r="G48" s="157" t="e">
        <f t="shared" si="2"/>
        <v>#REF!</v>
      </c>
      <c r="H48" s="157" t="e">
        <f>$C$48*H11</f>
        <v>#REF!</v>
      </c>
      <c r="I48" s="157" t="e">
        <f>$C$48*I11</f>
        <v>#REF!</v>
      </c>
      <c r="J48" s="187"/>
      <c r="K48" s="187"/>
    </row>
    <row r="49" spans="2:9">
      <c r="B49" s="202" t="s">
        <v>110</v>
      </c>
      <c r="C49" s="203">
        <v>15000000</v>
      </c>
      <c r="D49" s="167" t="s">
        <v>111</v>
      </c>
      <c r="E49" s="157">
        <f>$C$49*E31+C49</f>
        <v>195000000</v>
      </c>
      <c r="F49" s="157">
        <f>$C$49*F31+C49</f>
        <v>195000000</v>
      </c>
      <c r="G49" s="157">
        <f>$C$49*G31+C49</f>
        <v>195000000</v>
      </c>
      <c r="H49" s="157">
        <f>$C$49*H31+C49</f>
        <v>195000000</v>
      </c>
      <c r="I49" s="157">
        <f>$C$49*I31+C49</f>
        <v>195000000</v>
      </c>
    </row>
    <row r="50" spans="2:9">
      <c r="B50" s="138" t="s">
        <v>88</v>
      </c>
      <c r="C50" s="166">
        <v>0.1</v>
      </c>
      <c r="D50" s="167" t="s">
        <v>89</v>
      </c>
      <c r="E50" s="157" t="e">
        <f>$C$50*E11</f>
        <v>#REF!</v>
      </c>
      <c r="F50" s="157" t="e">
        <f>$C$50*F11</f>
        <v>#REF!</v>
      </c>
      <c r="G50" s="157" t="e">
        <f>$C$50*G11</f>
        <v>#REF!</v>
      </c>
      <c r="H50" s="157" t="e">
        <f>$C$50*H11</f>
        <v>#REF!</v>
      </c>
      <c r="I50" s="157" t="e">
        <f>$C$50*I11</f>
        <v>#REF!</v>
      </c>
    </row>
    <row r="51" spans="2:9">
      <c r="B51" s="138" t="s">
        <v>109</v>
      </c>
      <c r="C51" s="166">
        <v>0.03</v>
      </c>
      <c r="D51" s="167" t="s">
        <v>89</v>
      </c>
      <c r="E51" s="157" t="e">
        <f>$C$51*E11</f>
        <v>#REF!</v>
      </c>
      <c r="F51" s="157" t="e">
        <f>$C$51*F11</f>
        <v>#REF!</v>
      </c>
      <c r="G51" s="157" t="e">
        <f>$C$51*G11</f>
        <v>#REF!</v>
      </c>
      <c r="H51" s="157" t="e">
        <f>$C$51*H11</f>
        <v>#REF!</v>
      </c>
      <c r="I51" s="157" t="e">
        <f>$C$51*I11</f>
        <v>#REF!</v>
      </c>
    </row>
    <row r="52" spans="2:9">
      <c r="B52" s="138" t="s">
        <v>90</v>
      </c>
      <c r="C52" s="168">
        <v>0.04</v>
      </c>
      <c r="D52" s="167" t="s">
        <v>89</v>
      </c>
      <c r="E52" s="169" t="e">
        <f>$C$52*E11</f>
        <v>#REF!</v>
      </c>
      <c r="F52" s="169" t="e">
        <f>$C$52*F11</f>
        <v>#REF!</v>
      </c>
      <c r="G52" s="169" t="e">
        <f>$C$52*G11</f>
        <v>#REF!</v>
      </c>
      <c r="H52" s="169" t="e">
        <f>$C$52*H11</f>
        <v>#REF!</v>
      </c>
      <c r="I52" s="169" t="e">
        <f>$C$52*I11</f>
        <v>#REF!</v>
      </c>
    </row>
    <row r="53" spans="2:9">
      <c r="B53" s="138" t="s">
        <v>91</v>
      </c>
      <c r="C53" s="170">
        <v>1.7500000000000002E-2</v>
      </c>
      <c r="D53" s="167" t="s">
        <v>89</v>
      </c>
      <c r="E53" s="169" t="e">
        <f>$C$53*E11</f>
        <v>#REF!</v>
      </c>
      <c r="F53" s="169" t="e">
        <f>$C$53*F11</f>
        <v>#REF!</v>
      </c>
      <c r="G53" s="169" t="e">
        <f>$C$53*G11</f>
        <v>#REF!</v>
      </c>
      <c r="H53" s="169" t="e">
        <f>$C$53*H11</f>
        <v>#REF!</v>
      </c>
      <c r="I53" s="169" t="e">
        <f>$C$53*I11</f>
        <v>#REF!</v>
      </c>
    </row>
    <row r="54" spans="2:9">
      <c r="B54" s="150" t="s">
        <v>92</v>
      </c>
      <c r="C54" s="151" t="e">
        <f>SUM(E54:I54)</f>
        <v>#REF!</v>
      </c>
      <c r="D54" s="150"/>
      <c r="E54" s="153" t="e">
        <f t="shared" ref="E54:I54" si="3">SUM(E48:E53)</f>
        <v>#REF!</v>
      </c>
      <c r="F54" s="153" t="e">
        <f t="shared" si="3"/>
        <v>#REF!</v>
      </c>
      <c r="G54" s="153" t="e">
        <f t="shared" si="3"/>
        <v>#REF!</v>
      </c>
      <c r="H54" s="153" t="e">
        <f t="shared" si="3"/>
        <v>#REF!</v>
      </c>
      <c r="I54" s="153" t="e">
        <f t="shared" si="3"/>
        <v>#REF!</v>
      </c>
    </row>
    <row r="55" spans="2:9">
      <c r="B55" s="138"/>
      <c r="C55" s="138"/>
      <c r="D55" s="138"/>
      <c r="E55" s="157"/>
      <c r="F55" s="157"/>
      <c r="G55" s="157"/>
      <c r="H55" s="157"/>
      <c r="I55" s="157"/>
    </row>
    <row r="56" spans="2:9">
      <c r="B56" s="138"/>
      <c r="C56" s="138"/>
      <c r="D56" s="138"/>
      <c r="E56" s="157"/>
      <c r="F56" s="138"/>
      <c r="G56" s="138"/>
      <c r="H56" s="138"/>
      <c r="I56" s="155"/>
    </row>
    <row r="57" spans="2:9">
      <c r="B57" s="171" t="s">
        <v>0</v>
      </c>
      <c r="C57" s="171"/>
      <c r="D57" s="172"/>
      <c r="E57" s="173" t="e">
        <f>E11-E54</f>
        <v>#REF!</v>
      </c>
      <c r="F57" s="173" t="e">
        <f>F11-F54</f>
        <v>#REF!</v>
      </c>
      <c r="G57" s="173" t="e">
        <f>G11-G54</f>
        <v>#REF!</v>
      </c>
      <c r="H57" s="173" t="e">
        <f>H11-H54</f>
        <v>#REF!</v>
      </c>
      <c r="I57" s="173" t="e">
        <f>I11-I54</f>
        <v>#REF!</v>
      </c>
    </row>
    <row r="58" spans="2:9">
      <c r="B58" s="174" t="s">
        <v>4</v>
      </c>
      <c r="C58" s="154"/>
      <c r="D58" s="154"/>
      <c r="E58" s="175" t="e">
        <f>E57/E11</f>
        <v>#REF!</v>
      </c>
      <c r="F58" s="175" t="e">
        <f>F57/F11</f>
        <v>#REF!</v>
      </c>
      <c r="G58" s="175" t="e">
        <f>G57/G11</f>
        <v>#REF!</v>
      </c>
      <c r="H58" s="175" t="e">
        <f>H57/H11</f>
        <v>#REF!</v>
      </c>
      <c r="I58" s="175" t="e">
        <f>I57/I11</f>
        <v>#REF!</v>
      </c>
    </row>
    <row r="59" spans="2:9">
      <c r="B59" s="138"/>
      <c r="C59" s="138"/>
      <c r="D59" s="138"/>
      <c r="E59" s="138"/>
      <c r="F59" s="138"/>
      <c r="G59" s="138"/>
      <c r="H59" s="138"/>
      <c r="I59" s="155"/>
    </row>
    <row r="60" spans="2:9">
      <c r="B60" s="138" t="s">
        <v>93</v>
      </c>
      <c r="C60" s="138"/>
      <c r="D60" s="156"/>
      <c r="E60" s="169">
        <f>E45</f>
        <v>46599000</v>
      </c>
      <c r="F60" s="169">
        <f t="shared" ref="F60:I60" si="4">F45</f>
        <v>46599000</v>
      </c>
      <c r="G60" s="169">
        <f t="shared" si="4"/>
        <v>46599000</v>
      </c>
      <c r="H60" s="169">
        <f t="shared" si="4"/>
        <v>46599000</v>
      </c>
      <c r="I60" s="169">
        <f t="shared" si="4"/>
        <v>46599000</v>
      </c>
    </row>
    <row r="61" spans="2:9">
      <c r="B61" s="138"/>
      <c r="C61" s="138"/>
      <c r="D61" s="138"/>
      <c r="E61" s="138"/>
      <c r="F61" s="138"/>
      <c r="G61" s="138"/>
      <c r="H61" s="138"/>
      <c r="I61" s="155"/>
    </row>
    <row r="62" spans="2:9">
      <c r="B62" s="150" t="s">
        <v>94</v>
      </c>
      <c r="C62" s="150"/>
      <c r="D62" s="150"/>
      <c r="E62" s="153" t="e">
        <f>E57-E60</f>
        <v>#REF!</v>
      </c>
      <c r="F62" s="153" t="e">
        <f t="shared" ref="F62:I62" si="5">F57-F60</f>
        <v>#REF!</v>
      </c>
      <c r="G62" s="153" t="e">
        <f t="shared" si="5"/>
        <v>#REF!</v>
      </c>
      <c r="H62" s="153" t="e">
        <f t="shared" si="5"/>
        <v>#REF!</v>
      </c>
      <c r="I62" s="153" t="e">
        <f t="shared" si="5"/>
        <v>#REF!</v>
      </c>
    </row>
    <row r="63" spans="2:9">
      <c r="B63" s="138"/>
      <c r="C63" s="138"/>
      <c r="D63" s="138"/>
      <c r="E63" s="138"/>
      <c r="F63" s="138"/>
      <c r="G63" s="138"/>
      <c r="H63" s="138"/>
      <c r="I63" s="155"/>
    </row>
    <row r="64" spans="2:9">
      <c r="B64" s="8" t="s">
        <v>106</v>
      </c>
      <c r="C64" s="138"/>
      <c r="D64" s="138"/>
      <c r="E64" s="123" t="str">
        <f>'Parameter Interest'!B5</f>
        <v>loan IBC</v>
      </c>
      <c r="F64" s="123">
        <f>'Parameter Interest'!C5</f>
        <v>0</v>
      </c>
      <c r="G64" s="123">
        <f>'Parameter Interest'!D5</f>
        <v>0</v>
      </c>
      <c r="H64" s="123">
        <f>'Parameter Interest'!E5</f>
        <v>0</v>
      </c>
      <c r="I64" s="123">
        <f>'Parameter Interest'!F5</f>
        <v>0</v>
      </c>
    </row>
    <row r="65" spans="2:10">
      <c r="B65" s="138" t="s">
        <v>104</v>
      </c>
      <c r="C65" s="138"/>
      <c r="D65" s="138"/>
      <c r="E65" s="123" t="e">
        <f>E62-E64</f>
        <v>#REF!</v>
      </c>
      <c r="F65" s="123" t="e">
        <f t="shared" ref="F65:I65" si="6">F62-F64</f>
        <v>#REF!</v>
      </c>
      <c r="G65" s="123" t="e">
        <f t="shared" si="6"/>
        <v>#REF!</v>
      </c>
      <c r="H65" s="123" t="e">
        <f t="shared" si="6"/>
        <v>#REF!</v>
      </c>
      <c r="I65" s="123" t="e">
        <f t="shared" si="6"/>
        <v>#REF!</v>
      </c>
    </row>
    <row r="66" spans="2:10">
      <c r="B66" s="138" t="s">
        <v>95</v>
      </c>
      <c r="C66" s="176">
        <v>0.02</v>
      </c>
      <c r="E66" s="157" t="e">
        <f>IF(E65&lt;0,0,E65*$C$66)</f>
        <v>#REF!</v>
      </c>
      <c r="F66" s="157" t="e">
        <f>IF(F65&lt;0,0,F65*$C$66)</f>
        <v>#REF!</v>
      </c>
      <c r="G66" s="157" t="e">
        <f t="shared" ref="G66:I66" si="7">IF(G65&lt;0,0,G65*$C$66)</f>
        <v>#REF!</v>
      </c>
      <c r="H66" s="157" t="e">
        <f t="shared" si="7"/>
        <v>#REF!</v>
      </c>
      <c r="I66" s="157" t="e">
        <f t="shared" si="7"/>
        <v>#REF!</v>
      </c>
    </row>
    <row r="67" spans="2:10">
      <c r="B67" s="138"/>
      <c r="C67" s="138"/>
      <c r="D67" s="138"/>
      <c r="E67" s="157"/>
      <c r="F67" s="157"/>
      <c r="G67" s="157"/>
      <c r="H67" s="157"/>
      <c r="I67" s="157"/>
    </row>
    <row r="68" spans="2:10">
      <c r="B68" s="177" t="s">
        <v>96</v>
      </c>
      <c r="C68" s="177"/>
      <c r="D68" s="177"/>
      <c r="E68" s="178" t="e">
        <f>E65-E66</f>
        <v>#REF!</v>
      </c>
      <c r="F68" s="178" t="e">
        <f t="shared" ref="F68:I68" si="8">F65-F66</f>
        <v>#REF!</v>
      </c>
      <c r="G68" s="178" t="e">
        <f t="shared" si="8"/>
        <v>#REF!</v>
      </c>
      <c r="H68" s="178" t="e">
        <f t="shared" si="8"/>
        <v>#REF!</v>
      </c>
      <c r="I68" s="178" t="e">
        <f t="shared" si="8"/>
        <v>#REF!</v>
      </c>
    </row>
    <row r="69" spans="2:10">
      <c r="B69" s="138"/>
      <c r="C69" s="138"/>
      <c r="D69" s="138"/>
      <c r="E69" s="138"/>
      <c r="F69" s="138"/>
      <c r="G69" s="138"/>
      <c r="H69" s="138"/>
      <c r="I69" s="138"/>
    </row>
    <row r="70" spans="2:10">
      <c r="B70" s="138"/>
      <c r="C70" s="138"/>
      <c r="D70" s="138"/>
      <c r="E70" s="138"/>
      <c r="F70" s="138"/>
      <c r="G70" s="138"/>
      <c r="H70" s="138"/>
      <c r="I70" s="138"/>
    </row>
    <row r="71" spans="2:10">
      <c r="B71" s="179" t="s">
        <v>97</v>
      </c>
      <c r="C71" s="138"/>
      <c r="D71" s="138"/>
      <c r="E71" s="138"/>
      <c r="F71" s="157"/>
      <c r="G71" s="157"/>
      <c r="H71" s="157"/>
      <c r="I71" s="157"/>
    </row>
    <row r="72" spans="2:10">
      <c r="B72" s="138" t="s">
        <v>107</v>
      </c>
      <c r="C72" s="138"/>
      <c r="D72" s="157"/>
      <c r="E72" s="157">
        <f>-SUM(E33:E34)</f>
        <v>-220500000</v>
      </c>
      <c r="F72" s="157">
        <f>-SUM(F33:F34)</f>
        <v>0</v>
      </c>
      <c r="G72" s="157">
        <f>-SUM(G33:G34)</f>
        <v>0</v>
      </c>
      <c r="H72" s="157">
        <f>-SUM(H33:H34)</f>
        <v>0</v>
      </c>
      <c r="I72" s="157">
        <f>-SUM(I33:I34)</f>
        <v>0</v>
      </c>
    </row>
    <row r="73" spans="2:10">
      <c r="B73" s="180" t="s">
        <v>98</v>
      </c>
      <c r="C73" s="180"/>
      <c r="D73" s="181">
        <f>-C25</f>
        <v>-73500000</v>
      </c>
      <c r="E73" s="181" t="e">
        <f>E68+E45</f>
        <v>#REF!</v>
      </c>
      <c r="F73" s="181" t="e">
        <f t="shared" ref="F73:I73" si="9">F68+F45</f>
        <v>#REF!</v>
      </c>
      <c r="G73" s="181" t="e">
        <f t="shared" si="9"/>
        <v>#REF!</v>
      </c>
      <c r="H73" s="181" t="e">
        <f t="shared" si="9"/>
        <v>#REF!</v>
      </c>
      <c r="I73" s="181" t="e">
        <f t="shared" si="9"/>
        <v>#REF!</v>
      </c>
    </row>
    <row r="74" spans="2:10">
      <c r="B74" s="145" t="s">
        <v>99</v>
      </c>
      <c r="C74" s="145"/>
      <c r="D74" s="182">
        <f>D73</f>
        <v>-73500000</v>
      </c>
      <c r="E74" s="187" t="e">
        <f>D74+E73</f>
        <v>#REF!</v>
      </c>
      <c r="F74" s="187" t="e">
        <f t="shared" ref="F74:I74" si="10">E74+F73</f>
        <v>#REF!</v>
      </c>
      <c r="G74" s="187" t="e">
        <f t="shared" si="10"/>
        <v>#REF!</v>
      </c>
      <c r="H74" s="187" t="e">
        <f t="shared" si="10"/>
        <v>#REF!</v>
      </c>
      <c r="I74" s="187" t="e">
        <f t="shared" si="10"/>
        <v>#REF!</v>
      </c>
      <c r="J74" s="187"/>
    </row>
    <row r="75" spans="2:10">
      <c r="B75" s="145" t="s">
        <v>100</v>
      </c>
      <c r="C75" s="145"/>
      <c r="D75" s="145"/>
      <c r="E75" s="164" t="e">
        <f>IF(AND(D74&lt;0,E74&gt;0),E30-(E74/E73),0)</f>
        <v>#REF!</v>
      </c>
      <c r="F75" s="164" t="e">
        <f>IF(AND(E74&lt;0,F74&gt;0),F30-(F74/F73),0)</f>
        <v>#REF!</v>
      </c>
      <c r="G75" s="164" t="e">
        <f>IF(AND(F74&lt;0,G74&gt;0),G30-(G74/G73),0)</f>
        <v>#REF!</v>
      </c>
      <c r="H75" s="164" t="e">
        <f>IF(AND(G74&lt;0,H74&gt;0),H30-(H74/H73),0)</f>
        <v>#REF!</v>
      </c>
      <c r="I75" s="164" t="e">
        <f>IF(AND(H74&lt;0,I74&gt;0),I30-(I74/I73),0)</f>
        <v>#REF!</v>
      </c>
      <c r="J75" s="164"/>
    </row>
    <row r="76" spans="2:10">
      <c r="B76" s="145"/>
      <c r="C76" s="145"/>
      <c r="D76" s="145"/>
      <c r="E76" s="145"/>
      <c r="F76" s="145"/>
      <c r="G76" s="145"/>
      <c r="H76" s="145"/>
      <c r="I76" s="145"/>
    </row>
    <row r="77" spans="2:10">
      <c r="B77" s="145"/>
      <c r="C77" s="145"/>
      <c r="D77" s="145"/>
      <c r="E77" s="145"/>
      <c r="F77" s="145"/>
      <c r="G77" s="145"/>
      <c r="H77" s="145"/>
      <c r="I77" s="145"/>
    </row>
    <row r="78" spans="2:10">
      <c r="E78" s="183"/>
      <c r="F78" s="183"/>
      <c r="G78" s="146"/>
      <c r="H78" s="138"/>
      <c r="I78" s="138"/>
    </row>
    <row r="79" spans="2:10" ht="18.5">
      <c r="B79" s="192" t="s">
        <v>5</v>
      </c>
      <c r="C79" s="193" t="e">
        <f>IRR(D73:I73)</f>
        <v>#VALUE!</v>
      </c>
      <c r="E79" s="183"/>
      <c r="F79" s="183"/>
      <c r="G79" s="146"/>
      <c r="H79" s="138"/>
      <c r="I79" s="138"/>
    </row>
    <row r="80" spans="2:10" ht="18.5">
      <c r="B80" s="194" t="s">
        <v>6</v>
      </c>
      <c r="C80" s="195" t="e">
        <f>AVERAGE(E68:I68)/C25</f>
        <v>#REF!</v>
      </c>
      <c r="E80" s="184"/>
      <c r="F80" s="169"/>
      <c r="G80" s="185"/>
      <c r="H80" s="138"/>
      <c r="I80" s="138"/>
    </row>
    <row r="81" spans="2:9" ht="18.5">
      <c r="B81" s="196" t="s">
        <v>101</v>
      </c>
      <c r="C81" s="197" t="e">
        <f>NPV(C22,D73:I73)</f>
        <v>#REF!</v>
      </c>
      <c r="E81" s="176"/>
      <c r="F81" s="176"/>
      <c r="G81" s="138"/>
      <c r="H81" s="138"/>
      <c r="I81" s="138"/>
    </row>
    <row r="82" spans="2:9" ht="18.5">
      <c r="B82" s="198" t="s">
        <v>0</v>
      </c>
      <c r="C82" s="199" t="e">
        <f>I58</f>
        <v>#REF!</v>
      </c>
      <c r="E82" s="186" t="s">
        <v>21</v>
      </c>
      <c r="F82" s="186"/>
      <c r="G82" s="138"/>
      <c r="H82" s="138"/>
      <c r="I82" s="138"/>
    </row>
    <row r="83" spans="2:9" ht="18.5">
      <c r="B83" s="200" t="s">
        <v>102</v>
      </c>
      <c r="C83" s="201" t="e">
        <f>SUM(E75:I75)</f>
        <v>#REF!</v>
      </c>
      <c r="D83" s="162"/>
      <c r="E83" s="163"/>
      <c r="F83" s="163"/>
      <c r="G83" s="163"/>
      <c r="H83" s="163"/>
      <c r="I83" s="163"/>
    </row>
    <row r="84" spans="2:9">
      <c r="B84" s="162"/>
      <c r="C84" s="162"/>
      <c r="D84" s="162"/>
      <c r="E84" s="163"/>
      <c r="F84" s="163"/>
      <c r="G84" s="163"/>
      <c r="H84" s="163"/>
      <c r="I84" s="163"/>
    </row>
  </sheetData>
  <pageMargins left="0.7" right="0.7" top="0.75" bottom="0.75" header="0.3" footer="0.3"/>
  <pageSetup paperSize="9" scale="57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7"/>
  <dimension ref="A1:XFD67"/>
  <sheetViews>
    <sheetView topLeftCell="A37" zoomScale="70" zoomScaleNormal="70" workbookViewId="0">
      <selection activeCell="G18" sqref="G18"/>
    </sheetView>
  </sheetViews>
  <sheetFormatPr defaultColWidth="8.58203125" defaultRowHeight="15.5"/>
  <cols>
    <col min="1" max="1" width="13.5" style="204" bestFit="1" customWidth="1"/>
    <col min="2" max="2" width="15.83203125" style="204" bestFit="1" customWidth="1"/>
    <col min="3" max="4" width="14.5" style="204" bestFit="1" customWidth="1"/>
    <col min="5" max="5" width="16.58203125" style="204" customWidth="1"/>
    <col min="6" max="6" width="14.5" style="204" bestFit="1" customWidth="1"/>
    <col min="7" max="7" width="12.83203125" style="204" bestFit="1" customWidth="1"/>
    <col min="8" max="8" width="14.5" style="204" bestFit="1" customWidth="1"/>
    <col min="9" max="9" width="14.58203125" style="204" customWidth="1"/>
    <col min="10" max="10" width="19.58203125" style="204" customWidth="1"/>
    <col min="11" max="11" width="24" style="204" bestFit="1" customWidth="1"/>
    <col min="12" max="12" width="9.08203125" style="204" bestFit="1" customWidth="1"/>
    <col min="13" max="16384" width="8.58203125" style="204"/>
  </cols>
  <sheetData>
    <row r="1" spans="1:21 16384:16384" customFormat="1">
      <c r="A1" s="394" t="s">
        <v>233</v>
      </c>
      <c r="B1" s="395">
        <v>5</v>
      </c>
      <c r="C1" s="396">
        <v>2020</v>
      </c>
      <c r="D1" s="396">
        <f>C1+1</f>
        <v>2021</v>
      </c>
      <c r="E1" s="396">
        <f t="shared" ref="E1:R1" si="0">D1+1</f>
        <v>2022</v>
      </c>
      <c r="F1" s="396">
        <f t="shared" si="0"/>
        <v>2023</v>
      </c>
      <c r="G1" s="396">
        <f t="shared" si="0"/>
        <v>2024</v>
      </c>
      <c r="H1" s="396">
        <f t="shared" si="0"/>
        <v>2025</v>
      </c>
      <c r="I1" s="396">
        <f t="shared" si="0"/>
        <v>2026</v>
      </c>
      <c r="J1" s="396">
        <f t="shared" si="0"/>
        <v>2027</v>
      </c>
      <c r="K1" s="396">
        <f t="shared" si="0"/>
        <v>2028</v>
      </c>
      <c r="L1" s="396">
        <f t="shared" si="0"/>
        <v>2029</v>
      </c>
      <c r="M1" s="396">
        <f t="shared" si="0"/>
        <v>2030</v>
      </c>
      <c r="N1" s="396">
        <f t="shared" si="0"/>
        <v>2031</v>
      </c>
      <c r="O1" s="396">
        <f t="shared" si="0"/>
        <v>2032</v>
      </c>
      <c r="P1" s="396">
        <f t="shared" si="0"/>
        <v>2033</v>
      </c>
      <c r="Q1" s="396">
        <f t="shared" si="0"/>
        <v>2034</v>
      </c>
      <c r="R1" s="396">
        <f t="shared" si="0"/>
        <v>2035</v>
      </c>
    </row>
    <row r="2" spans="1:21 16384:16384" customFormat="1">
      <c r="A2" s="397">
        <f>C1</f>
        <v>2020</v>
      </c>
      <c r="B2" t="s">
        <v>234</v>
      </c>
      <c r="C2" s="398">
        <v>3347216027</v>
      </c>
      <c r="D2" s="399">
        <f>C2-C3</f>
        <v>2677772821.5999999</v>
      </c>
      <c r="E2" s="399">
        <f>D2-C3</f>
        <v>2008329616.1999998</v>
      </c>
      <c r="F2" s="399">
        <f>E2-C3</f>
        <v>1338886410.7999997</v>
      </c>
      <c r="G2" s="399">
        <f>F2-C3</f>
        <v>669443205.39999974</v>
      </c>
      <c r="H2" s="399">
        <f>G2-$C$3</f>
        <v>0</v>
      </c>
      <c r="I2" s="399"/>
      <c r="J2" s="399"/>
      <c r="K2" s="399"/>
      <c r="P2" s="399"/>
      <c r="S2" s="399"/>
      <c r="T2">
        <v>2013</v>
      </c>
      <c r="U2" s="398">
        <v>1726670811.6800001</v>
      </c>
    </row>
    <row r="3" spans="1:21 16384:16384" customFormat="1">
      <c r="A3" s="400"/>
      <c r="B3" t="s">
        <v>112</v>
      </c>
      <c r="C3" s="398">
        <f>C2/B1</f>
        <v>669443205.39999998</v>
      </c>
      <c r="D3" s="398"/>
      <c r="E3" s="398"/>
      <c r="T3">
        <v>2014</v>
      </c>
      <c r="U3" s="398">
        <v>422342499</v>
      </c>
    </row>
    <row r="4" spans="1:21 16384:16384" customFormat="1">
      <c r="A4" s="400"/>
      <c r="B4" t="s">
        <v>113</v>
      </c>
      <c r="C4" s="398">
        <f>(($C$2*IRR!$F$4*6)/12)</f>
        <v>167360801.35000002</v>
      </c>
      <c r="D4" s="399">
        <f>AVERAGE(C2:D2)*IRR!$F$4</f>
        <v>301249442.43000001</v>
      </c>
      <c r="E4" s="399">
        <f>AVERAGE(D2:E2)*IRR!$F$4</f>
        <v>234305121.88999999</v>
      </c>
      <c r="F4" s="399">
        <f>AVERAGE(E2:F2)*IRR!$F$4</f>
        <v>167360801.34999999</v>
      </c>
      <c r="G4" s="399">
        <f>AVERAGE(F2:G2)*IRR!$F$4</f>
        <v>100416480.80999997</v>
      </c>
      <c r="H4" s="399">
        <f>AVERAGE(G2:H2)*IRR!$F$4</f>
        <v>33472160.269999988</v>
      </c>
      <c r="I4" s="399">
        <f>AVERAGE(H2:I2)*IRR!$F$4</f>
        <v>0</v>
      </c>
      <c r="J4" s="399"/>
      <c r="K4" s="399"/>
      <c r="P4" s="399"/>
      <c r="S4" s="399"/>
      <c r="T4">
        <v>2016</v>
      </c>
      <c r="U4" s="398">
        <v>10773000</v>
      </c>
    </row>
    <row r="5" spans="1:21 16384:16384" customFormat="1">
      <c r="A5" s="397">
        <f>A2+1</f>
        <v>2021</v>
      </c>
      <c r="B5" t="s">
        <v>234</v>
      </c>
      <c r="C5" s="398"/>
      <c r="D5" s="399"/>
      <c r="E5" s="399">
        <f>D5-D6</f>
        <v>0</v>
      </c>
      <c r="F5" s="399">
        <f>E5-D6</f>
        <v>0</v>
      </c>
      <c r="G5" s="399">
        <f>F5-D6</f>
        <v>0</v>
      </c>
      <c r="H5" s="399">
        <f>G5-D6</f>
        <v>0</v>
      </c>
      <c r="I5" s="399">
        <f>H5-D6</f>
        <v>0</v>
      </c>
      <c r="J5" s="399"/>
      <c r="K5" s="399"/>
      <c r="T5">
        <v>2017</v>
      </c>
      <c r="U5" s="398">
        <v>102210600</v>
      </c>
    </row>
    <row r="6" spans="1:21 16384:16384" customFormat="1">
      <c r="A6" s="400"/>
      <c r="B6" t="s">
        <v>112</v>
      </c>
      <c r="C6" s="398"/>
      <c r="D6" s="399">
        <f>D5/B1</f>
        <v>0</v>
      </c>
      <c r="E6" s="399"/>
      <c r="F6" s="399"/>
      <c r="G6" s="399"/>
      <c r="H6" s="399"/>
      <c r="I6" s="399"/>
      <c r="J6" s="399"/>
      <c r="K6" s="399"/>
    </row>
    <row r="7" spans="1:21 16384:16384" customFormat="1">
      <c r="A7" s="400"/>
      <c r="B7" t="s">
        <v>113</v>
      </c>
      <c r="C7" s="398"/>
      <c r="D7" s="398">
        <f>(($D$5*IRR!$F$4*6)/12)</f>
        <v>0</v>
      </c>
      <c r="E7" s="399">
        <f>AVERAGE(D5:E5)*IRR!$F$4</f>
        <v>0</v>
      </c>
      <c r="F7" s="399">
        <f>AVERAGE(E5:F5)*IRR!$F$4</f>
        <v>0</v>
      </c>
      <c r="G7" s="399">
        <f>AVERAGE(F5:G5)*IRR!$F$4</f>
        <v>0</v>
      </c>
      <c r="H7" s="399">
        <f>AVERAGE(G5:H5)*IRR!$F$4</f>
        <v>0</v>
      </c>
      <c r="I7" s="399">
        <f>AVERAGE(H5:I5)*IRR!$F$4</f>
        <v>0</v>
      </c>
      <c r="J7" s="399">
        <f>AVERAGE(I5:J5)*IRR!$F$4</f>
        <v>0</v>
      </c>
      <c r="K7" s="399"/>
    </row>
    <row r="8" spans="1:21 16384:16384" customFormat="1">
      <c r="A8" s="397">
        <f>A5+1</f>
        <v>2022</v>
      </c>
      <c r="B8" t="s">
        <v>234</v>
      </c>
      <c r="C8" s="398"/>
      <c r="E8" s="399">
        <v>23487981</v>
      </c>
      <c r="F8" s="399">
        <f>E8-E9</f>
        <v>18790384.800000001</v>
      </c>
      <c r="G8" s="399">
        <f>F8-E9</f>
        <v>14092788.600000001</v>
      </c>
      <c r="H8" s="399">
        <f>G8-E9</f>
        <v>9395192.4000000022</v>
      </c>
      <c r="I8" s="399">
        <f>H8-E9</f>
        <v>4697596.200000002</v>
      </c>
      <c r="J8" s="399">
        <f>I8-E9</f>
        <v>0</v>
      </c>
      <c r="K8" s="399"/>
    </row>
    <row r="9" spans="1:21 16384:16384" customFormat="1">
      <c r="A9" s="400"/>
      <c r="B9" t="s">
        <v>112</v>
      </c>
      <c r="C9" s="398"/>
      <c r="E9" s="399">
        <f>E8/B1</f>
        <v>4697596.2</v>
      </c>
      <c r="F9" s="399"/>
      <c r="G9" s="399"/>
      <c r="H9" s="399"/>
      <c r="I9" s="399"/>
      <c r="J9" s="399"/>
      <c r="K9" s="399"/>
    </row>
    <row r="10" spans="1:21 16384:16384" customFormat="1">
      <c r="A10" s="400"/>
      <c r="B10" t="s">
        <v>113</v>
      </c>
      <c r="C10" s="398"/>
      <c r="E10" s="398">
        <f>(($E$8*IRR!$F$4*6)/12)</f>
        <v>1174399.05</v>
      </c>
      <c r="F10" s="399">
        <f>AVERAGE(E8:F8)*IRR!$F$4</f>
        <v>2113918.29</v>
      </c>
      <c r="G10" s="399">
        <f>AVERAGE(F8:G8)*IRR!$F$4</f>
        <v>1644158.6700000002</v>
      </c>
      <c r="H10" s="399">
        <f>AVERAGE(G8:H8)*IRR!$F$4</f>
        <v>1174399.0500000003</v>
      </c>
      <c r="I10" s="399">
        <f>AVERAGE(H8:I8)*IRR!$F$4</f>
        <v>704639.43000000028</v>
      </c>
      <c r="J10" s="399">
        <f>AVERAGE(I8:J8)*IRR!$F$4</f>
        <v>234879.81000000011</v>
      </c>
      <c r="K10" s="399">
        <f>AVERAGE(J8:K8)*IRR!$F$4</f>
        <v>0</v>
      </c>
    </row>
    <row r="11" spans="1:21 16384:16384" customFormat="1">
      <c r="A11" s="397">
        <f>A8+1</f>
        <v>2023</v>
      </c>
      <c r="B11" t="s">
        <v>234</v>
      </c>
      <c r="C11" s="398"/>
      <c r="E11" s="398"/>
      <c r="F11" s="399"/>
      <c r="G11" s="399">
        <f>F11-$F$12</f>
        <v>0</v>
      </c>
      <c r="H11" s="399">
        <f>G11-$F$12</f>
        <v>0</v>
      </c>
      <c r="I11" s="399">
        <f>H11-$F$12</f>
        <v>0</v>
      </c>
      <c r="J11" s="399">
        <f>I11-$F$12</f>
        <v>0</v>
      </c>
      <c r="K11" s="399">
        <f>J11-$F$12</f>
        <v>0</v>
      </c>
    </row>
    <row r="12" spans="1:21 16384:16384" customFormat="1">
      <c r="A12" s="400"/>
      <c r="B12" t="s">
        <v>112</v>
      </c>
      <c r="C12" s="398"/>
      <c r="E12" s="398"/>
      <c r="F12" s="399">
        <f>F11/B1</f>
        <v>0</v>
      </c>
      <c r="G12" s="399"/>
      <c r="H12" s="399"/>
      <c r="I12" s="399"/>
      <c r="J12" s="399"/>
      <c r="K12" s="399"/>
    </row>
    <row r="13" spans="1:21 16384:16384" customFormat="1">
      <c r="A13" s="400"/>
      <c r="B13" t="s">
        <v>113</v>
      </c>
      <c r="C13" s="398"/>
      <c r="E13" s="398"/>
      <c r="F13" s="399">
        <f>(($F$11*IRR!$F$4*6)/12)</f>
        <v>0</v>
      </c>
      <c r="G13" s="399">
        <f>AVERAGE(F11:G11)*IRR!$F$4</f>
        <v>0</v>
      </c>
      <c r="H13" s="399">
        <f>AVERAGE(G11:H11)*IRR!$F$4</f>
        <v>0</v>
      </c>
      <c r="I13" s="399">
        <f>AVERAGE(H11:I11)*IRR!$F$4</f>
        <v>0</v>
      </c>
      <c r="J13" s="399">
        <f>AVERAGE(I11:J11)*IRR!$F$4</f>
        <v>0</v>
      </c>
      <c r="K13" s="399">
        <f>AVERAGE(J11:K11)*IRR!$F$4</f>
        <v>0</v>
      </c>
      <c r="L13" s="399">
        <f>AVERAGE(K11:L11)*IRR!$F$4</f>
        <v>0</v>
      </c>
      <c r="XFD13" s="399"/>
    </row>
    <row r="14" spans="1:21 16384:16384" customFormat="1">
      <c r="A14" s="397">
        <f>A11+1</f>
        <v>2024</v>
      </c>
      <c r="B14" t="s">
        <v>234</v>
      </c>
      <c r="C14" s="398"/>
      <c r="E14" s="398"/>
      <c r="F14" s="399"/>
      <c r="G14" s="399"/>
      <c r="H14" s="399">
        <f>G14-$G$15</f>
        <v>0</v>
      </c>
      <c r="I14" s="399">
        <f>H14-$G$15</f>
        <v>0</v>
      </c>
      <c r="J14" s="399">
        <f>I14-$G$15</f>
        <v>0</v>
      </c>
      <c r="K14" s="399">
        <f>J14-$G$15</f>
        <v>0</v>
      </c>
      <c r="L14" s="399">
        <f>K14-$G$15</f>
        <v>0</v>
      </c>
    </row>
    <row r="15" spans="1:21 16384:16384" customFormat="1">
      <c r="A15" s="400"/>
      <c r="B15" t="s">
        <v>112</v>
      </c>
      <c r="C15" s="398"/>
      <c r="E15" s="398"/>
      <c r="F15" s="399"/>
      <c r="G15" s="399">
        <f>G14/B1</f>
        <v>0</v>
      </c>
      <c r="H15" s="399"/>
      <c r="I15" s="399"/>
      <c r="J15" s="399"/>
      <c r="K15" s="399"/>
    </row>
    <row r="16" spans="1:21 16384:16384" customFormat="1">
      <c r="A16" s="400"/>
      <c r="B16" t="s">
        <v>113</v>
      </c>
      <c r="C16" s="398"/>
      <c r="E16" s="398"/>
      <c r="F16" s="399"/>
      <c r="G16" s="399">
        <f>(($G$14*IRR!$F$4*6)/12)</f>
        <v>0</v>
      </c>
      <c r="H16" s="399">
        <f>AVERAGE(G14:H14)*IRR!$F$4</f>
        <v>0</v>
      </c>
      <c r="I16" s="399">
        <f>AVERAGE(H14:I14)*IRR!$F$4</f>
        <v>0</v>
      </c>
      <c r="J16" s="399">
        <f>AVERAGE(I14:J14)*IRR!$F$4</f>
        <v>0</v>
      </c>
      <c r="K16" s="399">
        <f>AVERAGE(J14:K14)*IRR!$F$4</f>
        <v>0</v>
      </c>
      <c r="L16" s="399">
        <f>AVERAGE(K14:L14)*IRR!$F$4</f>
        <v>0</v>
      </c>
      <c r="M16" s="399">
        <f>AVERAGE(L14:M14)*IRR!$F$4</f>
        <v>0</v>
      </c>
    </row>
    <row r="17" spans="1:18" customFormat="1">
      <c r="A17" s="400"/>
      <c r="C17" s="398"/>
      <c r="E17" s="398"/>
      <c r="F17" s="399"/>
      <c r="G17" s="399"/>
      <c r="H17" s="399"/>
      <c r="I17" s="399"/>
      <c r="J17" s="399"/>
      <c r="K17" s="399"/>
    </row>
    <row r="18" spans="1:18" customFormat="1">
      <c r="A18" s="394"/>
      <c r="B18" s="401" t="s">
        <v>235</v>
      </c>
      <c r="C18" s="402">
        <f>C10+C7+C4+C13+C16</f>
        <v>167360801.35000002</v>
      </c>
      <c r="D18" s="402">
        <f t="shared" ref="D18:L18" si="1">D10+D7+D4+D13+D16</f>
        <v>301249442.43000001</v>
      </c>
      <c r="E18" s="402">
        <f t="shared" si="1"/>
        <v>235479520.94</v>
      </c>
      <c r="F18" s="402">
        <f t="shared" si="1"/>
        <v>169474719.63999999</v>
      </c>
      <c r="G18" s="402">
        <f t="shared" si="1"/>
        <v>102060639.47999997</v>
      </c>
      <c r="H18" s="402">
        <f t="shared" si="1"/>
        <v>34646559.319999985</v>
      </c>
      <c r="I18" s="402">
        <f t="shared" si="1"/>
        <v>704639.43000000028</v>
      </c>
      <c r="J18" s="402">
        <f t="shared" si="1"/>
        <v>234879.81000000011</v>
      </c>
      <c r="K18" s="402">
        <f t="shared" si="1"/>
        <v>0</v>
      </c>
      <c r="L18" s="402">
        <f t="shared" si="1"/>
        <v>0</v>
      </c>
      <c r="M18" s="402">
        <f t="shared" ref="M18:N18" si="2">M10+M7+M4</f>
        <v>0</v>
      </c>
      <c r="N18" s="402">
        <f t="shared" si="2"/>
        <v>0</v>
      </c>
      <c r="O18" s="402" t="e">
        <f>#REF!+#REF!+#REF!+#REF!+O10+O7+R4+#REF!+#REF!+#REF!+#REF!</f>
        <v>#REF!</v>
      </c>
      <c r="P18" s="402" t="e">
        <f>#REF!+#REF!+#REF!+#REF!+P10+P7+S4+#REF!+#REF!+#REF!+#REF!</f>
        <v>#REF!</v>
      </c>
      <c r="Q18" s="402" t="e">
        <f>#REF!+#REF!+#REF!+#REF!+Q10+Q7+T4+#REF!+#REF!+#REF!+#REF!</f>
        <v>#REF!</v>
      </c>
      <c r="R18" s="402">
        <f>R10+R7+R4</f>
        <v>0</v>
      </c>
    </row>
    <row r="27" spans="1:18">
      <c r="F27" s="207" t="s">
        <v>114</v>
      </c>
      <c r="G27" s="207" t="s">
        <v>115</v>
      </c>
      <c r="H27" s="207" t="s">
        <v>116</v>
      </c>
      <c r="I27" s="208" t="s">
        <v>117</v>
      </c>
      <c r="J27" s="451" t="s">
        <v>118</v>
      </c>
      <c r="K27" s="451" t="s">
        <v>119</v>
      </c>
    </row>
    <row r="28" spans="1:18">
      <c r="E28" s="209" t="s">
        <v>120</v>
      </c>
      <c r="F28" s="210">
        <v>1</v>
      </c>
      <c r="G28" s="211">
        <v>1</v>
      </c>
      <c r="H28" s="211">
        <v>1</v>
      </c>
      <c r="I28" s="212">
        <f>157+58</f>
        <v>215</v>
      </c>
      <c r="J28" s="451"/>
      <c r="K28" s="451"/>
    </row>
    <row r="29" spans="1:18">
      <c r="B29" s="452" t="s">
        <v>121</v>
      </c>
      <c r="C29" s="213" t="s">
        <v>122</v>
      </c>
      <c r="D29" s="214">
        <f>C46</f>
        <v>3500000</v>
      </c>
      <c r="E29" s="213" t="s">
        <v>114</v>
      </c>
      <c r="F29" s="207">
        <f>F28</f>
        <v>1</v>
      </c>
      <c r="G29" s="207"/>
      <c r="H29" s="207"/>
      <c r="I29" s="208"/>
      <c r="J29" s="215">
        <f>F29*D29</f>
        <v>3500000</v>
      </c>
    </row>
    <row r="30" spans="1:18">
      <c r="B30" s="453"/>
      <c r="C30" s="213" t="s">
        <v>123</v>
      </c>
      <c r="D30" s="216">
        <v>600000</v>
      </c>
      <c r="E30" s="213" t="s">
        <v>114</v>
      </c>
      <c r="F30" s="207">
        <f>F28</f>
        <v>1</v>
      </c>
      <c r="G30" s="207"/>
      <c r="H30" s="207"/>
      <c r="I30" s="208">
        <f>IF($I$27&lt;=120,2,IF($I$27&gt;220,4,3))</f>
        <v>4</v>
      </c>
      <c r="J30" s="216">
        <f>D30*F30</f>
        <v>600000</v>
      </c>
    </row>
    <row r="31" spans="1:18">
      <c r="B31" s="454"/>
      <c r="C31" s="213" t="s">
        <v>121</v>
      </c>
      <c r="D31" s="216">
        <v>200000</v>
      </c>
      <c r="E31" s="213" t="s">
        <v>124</v>
      </c>
      <c r="F31" s="207"/>
      <c r="G31" s="207">
        <f>G28</f>
        <v>1</v>
      </c>
      <c r="H31" s="207"/>
      <c r="I31" s="208"/>
      <c r="J31" s="216">
        <f>G31*D31</f>
        <v>200000</v>
      </c>
    </row>
    <row r="32" spans="1:18">
      <c r="B32" s="213" t="s">
        <v>125</v>
      </c>
      <c r="C32" s="213" t="s">
        <v>125</v>
      </c>
      <c r="D32" s="216">
        <v>450000</v>
      </c>
      <c r="E32" s="213" t="s">
        <v>116</v>
      </c>
      <c r="F32" s="207">
        <f>F28</f>
        <v>1</v>
      </c>
      <c r="G32" s="207"/>
      <c r="H32" s="207">
        <f>H28</f>
        <v>1</v>
      </c>
      <c r="I32" s="208">
        <f t="shared" ref="I32:I33" si="3">IF($I$27&lt;=120,2,IF($I$27&gt;220,4,3))</f>
        <v>4</v>
      </c>
      <c r="J32" s="216">
        <f>H32*D32*I32</f>
        <v>1800000</v>
      </c>
    </row>
    <row r="33" spans="1:11">
      <c r="B33" s="213" t="s">
        <v>126</v>
      </c>
      <c r="C33" s="213" t="s">
        <v>126</v>
      </c>
      <c r="D33" s="216">
        <v>120000</v>
      </c>
      <c r="E33" s="213" t="s">
        <v>114</v>
      </c>
      <c r="F33" s="207">
        <f>F28</f>
        <v>1</v>
      </c>
      <c r="G33" s="207"/>
      <c r="H33" s="207"/>
      <c r="I33" s="208">
        <f t="shared" si="3"/>
        <v>4</v>
      </c>
      <c r="J33" s="216">
        <f>I33*D33*F33</f>
        <v>480000</v>
      </c>
    </row>
    <row r="34" spans="1:11">
      <c r="J34" s="217">
        <f>SUM(J29:J33)</f>
        <v>6580000</v>
      </c>
      <c r="K34" s="218">
        <f>J34*4</f>
        <v>26320000</v>
      </c>
    </row>
    <row r="37" spans="1:11">
      <c r="K37" s="206"/>
    </row>
    <row r="38" spans="1:11">
      <c r="B38" s="207" t="s">
        <v>127</v>
      </c>
      <c r="C38" s="207" t="s">
        <v>122</v>
      </c>
      <c r="E38" s="213" t="s">
        <v>128</v>
      </c>
      <c r="K38" s="219"/>
    </row>
    <row r="39" spans="1:11">
      <c r="A39" s="204" t="s">
        <v>129</v>
      </c>
      <c r="B39" s="205">
        <v>16800000</v>
      </c>
      <c r="C39" s="205">
        <v>4000000</v>
      </c>
      <c r="E39" s="204" t="s">
        <v>130</v>
      </c>
      <c r="K39" s="206"/>
    </row>
    <row r="40" spans="1:11">
      <c r="A40" s="204" t="s">
        <v>131</v>
      </c>
      <c r="B40" s="205"/>
      <c r="C40" s="205">
        <v>3000000</v>
      </c>
      <c r="E40" s="204" t="s">
        <v>132</v>
      </c>
      <c r="I40" s="205">
        <v>10000000</v>
      </c>
    </row>
    <row r="41" spans="1:11">
      <c r="A41" s="204" t="s">
        <v>133</v>
      </c>
      <c r="B41" s="205">
        <v>15600000</v>
      </c>
      <c r="C41" s="205">
        <v>2500000</v>
      </c>
      <c r="E41" s="204" t="s">
        <v>132</v>
      </c>
      <c r="H41" s="204" t="s">
        <v>134</v>
      </c>
      <c r="I41" s="205">
        <v>12000000</v>
      </c>
    </row>
    <row r="42" spans="1:11">
      <c r="A42" s="204" t="s">
        <v>135</v>
      </c>
      <c r="B42" s="205">
        <v>15000000</v>
      </c>
      <c r="C42" s="205">
        <v>2000000</v>
      </c>
      <c r="E42" s="204" t="s">
        <v>132</v>
      </c>
      <c r="H42" s="204" t="s">
        <v>136</v>
      </c>
      <c r="I42" s="205">
        <v>14000000</v>
      </c>
    </row>
    <row r="43" spans="1:11">
      <c r="A43" s="204" t="s">
        <v>137</v>
      </c>
      <c r="B43" s="205">
        <v>15000000</v>
      </c>
      <c r="C43" s="205">
        <v>1850000</v>
      </c>
      <c r="E43" s="204" t="s">
        <v>132</v>
      </c>
      <c r="H43" s="204" t="s">
        <v>138</v>
      </c>
      <c r="I43" s="205">
        <v>14000000</v>
      </c>
    </row>
    <row r="44" spans="1:11">
      <c r="A44" s="204" t="s">
        <v>139</v>
      </c>
      <c r="B44" s="205">
        <v>12000000</v>
      </c>
      <c r="C44" s="205">
        <v>1200000</v>
      </c>
      <c r="E44" s="204" t="s">
        <v>132</v>
      </c>
      <c r="H44" s="204" t="s">
        <v>129</v>
      </c>
      <c r="I44" s="205">
        <v>17000000</v>
      </c>
    </row>
    <row r="45" spans="1:11">
      <c r="A45" s="204" t="s">
        <v>140</v>
      </c>
      <c r="B45" s="205">
        <v>16800000</v>
      </c>
      <c r="C45" s="205">
        <v>2000000</v>
      </c>
      <c r="E45" s="204" t="s">
        <v>132</v>
      </c>
      <c r="H45" s="204" t="s">
        <v>140</v>
      </c>
      <c r="I45" s="205">
        <v>14000000</v>
      </c>
    </row>
    <row r="46" spans="1:11">
      <c r="A46" s="204" t="s">
        <v>141</v>
      </c>
      <c r="B46" s="205">
        <v>15720000</v>
      </c>
      <c r="C46" s="205">
        <v>3500000</v>
      </c>
    </row>
    <row r="47" spans="1:11">
      <c r="A47" s="204" t="s">
        <v>142</v>
      </c>
      <c r="C47" s="205">
        <v>2800000</v>
      </c>
    </row>
    <row r="48" spans="1:11">
      <c r="A48" s="204" t="s">
        <v>143</v>
      </c>
      <c r="B48" s="204">
        <v>0</v>
      </c>
      <c r="C48" s="205">
        <v>0</v>
      </c>
      <c r="D48" s="204" t="s">
        <v>144</v>
      </c>
    </row>
    <row r="50" spans="1:3">
      <c r="B50" s="207" t="s">
        <v>145</v>
      </c>
      <c r="C50" s="207"/>
    </row>
    <row r="51" spans="1:3">
      <c r="B51" s="205">
        <v>7000000</v>
      </c>
    </row>
    <row r="53" spans="1:3">
      <c r="A53" s="213" t="s">
        <v>146</v>
      </c>
      <c r="B53" s="206"/>
    </row>
    <row r="54" spans="1:3">
      <c r="A54" s="204" t="s">
        <v>147</v>
      </c>
    </row>
    <row r="55" spans="1:3">
      <c r="A55" s="204" t="s">
        <v>148</v>
      </c>
      <c r="B55" s="205">
        <v>36000000</v>
      </c>
    </row>
    <row r="56" spans="1:3">
      <c r="A56" s="204" t="s">
        <v>149</v>
      </c>
      <c r="B56" s="205">
        <v>42000000</v>
      </c>
    </row>
    <row r="57" spans="1:3">
      <c r="A57" s="204" t="s">
        <v>150</v>
      </c>
      <c r="B57" s="205">
        <v>48000000</v>
      </c>
    </row>
    <row r="59" spans="1:3">
      <c r="A59" s="204" t="s">
        <v>151</v>
      </c>
    </row>
    <row r="60" spans="1:3">
      <c r="A60" s="204" t="s">
        <v>152</v>
      </c>
      <c r="B60" s="205">
        <v>75000000</v>
      </c>
    </row>
    <row r="61" spans="1:3">
      <c r="A61" s="204" t="s">
        <v>150</v>
      </c>
      <c r="B61" s="205">
        <v>95000000</v>
      </c>
    </row>
    <row r="65" spans="1:11">
      <c r="A65" s="389" t="s">
        <v>90</v>
      </c>
      <c r="B65" s="390">
        <v>20000000</v>
      </c>
      <c r="C65" s="391">
        <f>B65+C66</f>
        <v>20400000</v>
      </c>
      <c r="D65" s="391">
        <f>C65+D67</f>
        <v>20808000</v>
      </c>
      <c r="E65" s="391">
        <f t="shared" ref="E65:K65" si="4">D65+E67</f>
        <v>21224160</v>
      </c>
      <c r="F65" s="391">
        <f t="shared" si="4"/>
        <v>21648643.199999999</v>
      </c>
      <c r="G65" s="391">
        <f t="shared" si="4"/>
        <v>22081616.063999999</v>
      </c>
      <c r="H65" s="391">
        <f t="shared" si="4"/>
        <v>22523248.385279998</v>
      </c>
      <c r="I65" s="391">
        <f t="shared" si="4"/>
        <v>22973713.352985598</v>
      </c>
      <c r="J65" s="391">
        <f t="shared" si="4"/>
        <v>23433187.620045312</v>
      </c>
      <c r="K65" s="391">
        <f t="shared" si="4"/>
        <v>24604847.001047578</v>
      </c>
    </row>
    <row r="66" spans="1:11">
      <c r="A66" s="392">
        <v>0.02</v>
      </c>
      <c r="B66" s="389"/>
      <c r="C66" s="391">
        <f>C67</f>
        <v>400000</v>
      </c>
      <c r="D66" s="391">
        <f>D67+C66</f>
        <v>808000</v>
      </c>
      <c r="E66" s="391">
        <f t="shared" ref="E66:J66" si="5">E67+D66</f>
        <v>1224160</v>
      </c>
      <c r="F66" s="391">
        <f t="shared" si="5"/>
        <v>1648643.2</v>
      </c>
      <c r="G66" s="391">
        <f t="shared" si="5"/>
        <v>2081616.064</v>
      </c>
      <c r="H66" s="391">
        <f t="shared" si="5"/>
        <v>2523248.38528</v>
      </c>
      <c r="I66" s="391">
        <f t="shared" si="5"/>
        <v>2973713.3529856</v>
      </c>
      <c r="J66" s="391">
        <f t="shared" si="5"/>
        <v>3433187.6200453117</v>
      </c>
      <c r="K66" s="391">
        <v>9754628.4311155453</v>
      </c>
    </row>
    <row r="67" spans="1:11">
      <c r="A67" s="389"/>
      <c r="B67" s="389"/>
      <c r="C67" s="391">
        <f>$A$66*B65</f>
        <v>400000</v>
      </c>
      <c r="D67" s="391">
        <f t="shared" ref="D67:I67" si="6">$A$66*C65</f>
        <v>408000</v>
      </c>
      <c r="E67" s="391">
        <f t="shared" si="6"/>
        <v>416160</v>
      </c>
      <c r="F67" s="391">
        <f t="shared" si="6"/>
        <v>424483.2</v>
      </c>
      <c r="G67" s="391">
        <f t="shared" si="6"/>
        <v>432972.864</v>
      </c>
      <c r="H67" s="391">
        <f t="shared" si="6"/>
        <v>441632.32127999997</v>
      </c>
      <c r="I67" s="391">
        <f t="shared" si="6"/>
        <v>450464.96770559996</v>
      </c>
      <c r="J67" s="391">
        <f>$A$66*I65</f>
        <v>459474.26705971197</v>
      </c>
      <c r="K67" s="391">
        <v>1171659.3810022655</v>
      </c>
    </row>
  </sheetData>
  <mergeCells count="3">
    <mergeCell ref="J27:J28"/>
    <mergeCell ref="K27:K28"/>
    <mergeCell ref="B29:B31"/>
  </mergeCells>
  <conditionalFormatting sqref="C4:K7 C18:R18">
    <cfRule type="cellIs" dxfId="21" priority="21" operator="lessThan">
      <formula>0</formula>
    </cfRule>
  </conditionalFormatting>
  <conditionalFormatting sqref="C8:C17 P4 S4 U4 E8:K9 E10 E11:K12 E13:F13 E14:K15 E17:K17 E16:G16">
    <cfRule type="cellIs" dxfId="20" priority="22" operator="lessThan">
      <formula>0</formula>
    </cfRule>
  </conditionalFormatting>
  <conditionalFormatting sqref="F10">
    <cfRule type="cellIs" dxfId="19" priority="20" operator="lessThan">
      <formula>0</formula>
    </cfRule>
  </conditionalFormatting>
  <conditionalFormatting sqref="G10">
    <cfRule type="cellIs" dxfId="18" priority="19" operator="lessThan">
      <formula>0</formula>
    </cfRule>
  </conditionalFormatting>
  <conditionalFormatting sqref="H10">
    <cfRule type="cellIs" dxfId="17" priority="18" operator="lessThan">
      <formula>0</formula>
    </cfRule>
  </conditionalFormatting>
  <conditionalFormatting sqref="I10">
    <cfRule type="cellIs" dxfId="16" priority="17" operator="lessThan">
      <formula>0</formula>
    </cfRule>
  </conditionalFormatting>
  <conditionalFormatting sqref="J10">
    <cfRule type="cellIs" dxfId="15" priority="16" operator="lessThan">
      <formula>0</formula>
    </cfRule>
  </conditionalFormatting>
  <conditionalFormatting sqref="K10">
    <cfRule type="cellIs" dxfId="14" priority="15" operator="lessThan">
      <formula>0</formula>
    </cfRule>
  </conditionalFormatting>
  <conditionalFormatting sqref="G13">
    <cfRule type="cellIs" dxfId="13" priority="14" operator="lessThan">
      <formula>0</formula>
    </cfRule>
  </conditionalFormatting>
  <conditionalFormatting sqref="H13">
    <cfRule type="cellIs" dxfId="12" priority="13" operator="lessThan">
      <formula>0</formula>
    </cfRule>
  </conditionalFormatting>
  <conditionalFormatting sqref="I13">
    <cfRule type="cellIs" dxfId="11" priority="12" operator="lessThan">
      <formula>0</formula>
    </cfRule>
  </conditionalFormatting>
  <conditionalFormatting sqref="J13">
    <cfRule type="cellIs" dxfId="10" priority="11" operator="lessThan">
      <formula>0</formula>
    </cfRule>
  </conditionalFormatting>
  <conditionalFormatting sqref="XFD13">
    <cfRule type="cellIs" dxfId="9" priority="10" operator="lessThan">
      <formula>0</formula>
    </cfRule>
  </conditionalFormatting>
  <conditionalFormatting sqref="K13">
    <cfRule type="cellIs" dxfId="8" priority="9" operator="lessThan">
      <formula>0</formula>
    </cfRule>
  </conditionalFormatting>
  <conditionalFormatting sqref="L13">
    <cfRule type="cellIs" dxfId="7" priority="8" operator="lessThan">
      <formula>0</formula>
    </cfRule>
  </conditionalFormatting>
  <conditionalFormatting sqref="L14">
    <cfRule type="cellIs" dxfId="6" priority="7" operator="lessThan">
      <formula>0</formula>
    </cfRule>
  </conditionalFormatting>
  <conditionalFormatting sqref="H16">
    <cfRule type="cellIs" dxfId="5" priority="6" operator="lessThan">
      <formula>0</formula>
    </cfRule>
  </conditionalFormatting>
  <conditionalFormatting sqref="I16">
    <cfRule type="cellIs" dxfId="4" priority="5" operator="lessThan">
      <formula>0</formula>
    </cfRule>
  </conditionalFormatting>
  <conditionalFormatting sqref="J16">
    <cfRule type="cellIs" dxfId="3" priority="4" operator="lessThan">
      <formula>0</formula>
    </cfRule>
  </conditionalFormatting>
  <conditionalFormatting sqref="K16">
    <cfRule type="cellIs" dxfId="2" priority="3" operator="lessThan">
      <formula>0</formula>
    </cfRule>
  </conditionalFormatting>
  <conditionalFormatting sqref="L16">
    <cfRule type="cellIs" dxfId="1" priority="2" operator="lessThan">
      <formula>0</formula>
    </cfRule>
  </conditionalFormatting>
  <conditionalFormatting sqref="M16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2F8A72-41B4-45EF-8EA8-D9019B65C9A2}">
  <dimension ref="B1:I16"/>
  <sheetViews>
    <sheetView workbookViewId="0">
      <selection activeCell="D13" sqref="D13"/>
    </sheetView>
  </sheetViews>
  <sheetFormatPr defaultRowHeight="15.5"/>
  <cols>
    <col min="2" max="4" width="11.9140625" bestFit="1" customWidth="1"/>
    <col min="5" max="9" width="10.9140625" bestFit="1" customWidth="1"/>
  </cols>
  <sheetData>
    <row r="1" spans="2:9">
      <c r="B1">
        <v>2022</v>
      </c>
      <c r="C1">
        <v>2023</v>
      </c>
      <c r="D1">
        <v>2024</v>
      </c>
    </row>
    <row r="2" spans="2:9">
      <c r="B2" s="399">
        <v>333305190</v>
      </c>
      <c r="C2" s="399">
        <v>408249616</v>
      </c>
      <c r="D2" s="399">
        <v>29350410</v>
      </c>
      <c r="E2" t="s">
        <v>268</v>
      </c>
    </row>
    <row r="3" spans="2:9">
      <c r="D3" s="399">
        <v>39091644</v>
      </c>
      <c r="E3" t="s">
        <v>269</v>
      </c>
    </row>
    <row r="4" spans="2:9">
      <c r="C4" s="399"/>
      <c r="D4" s="399">
        <v>31698592</v>
      </c>
      <c r="E4" s="399" t="s">
        <v>270</v>
      </c>
      <c r="F4" s="399"/>
      <c r="G4" s="399"/>
      <c r="H4" s="399"/>
      <c r="I4" s="399"/>
    </row>
    <row r="5" spans="2:9">
      <c r="D5" s="399">
        <v>34112495</v>
      </c>
      <c r="E5" t="s">
        <v>271</v>
      </c>
    </row>
    <row r="6" spans="2:9">
      <c r="D6" s="399">
        <v>35429502</v>
      </c>
      <c r="E6" t="s">
        <v>272</v>
      </c>
    </row>
    <row r="7" spans="2:9">
      <c r="D7" s="399">
        <v>34766774</v>
      </c>
      <c r="E7" t="s">
        <v>273</v>
      </c>
    </row>
    <row r="8" spans="2:9">
      <c r="D8" s="399">
        <v>32115865</v>
      </c>
      <c r="E8" t="s">
        <v>274</v>
      </c>
    </row>
    <row r="9" spans="2:9">
      <c r="D9" s="399">
        <v>35143138</v>
      </c>
      <c r="E9" t="s">
        <v>275</v>
      </c>
    </row>
    <row r="10" spans="2:9">
      <c r="D10" s="399">
        <v>35143138</v>
      </c>
      <c r="E10" t="s">
        <v>276</v>
      </c>
    </row>
    <row r="11" spans="2:9">
      <c r="D11" s="399">
        <v>35143138</v>
      </c>
      <c r="E11" t="s">
        <v>277</v>
      </c>
    </row>
    <row r="12" spans="2:9">
      <c r="D12" s="399">
        <v>35143138</v>
      </c>
      <c r="E12" t="s">
        <v>278</v>
      </c>
    </row>
    <row r="13" spans="2:9">
      <c r="D13" s="399">
        <v>35143138</v>
      </c>
      <c r="E13" t="s">
        <v>279</v>
      </c>
    </row>
    <row r="14" spans="2:9">
      <c r="D14" s="399">
        <f>SUM(D2:D13)</f>
        <v>412280972</v>
      </c>
    </row>
    <row r="15" spans="2:9">
      <c r="C15" s="419">
        <f>(C2-B2)/B2</f>
        <v>0.22485226227650401</v>
      </c>
      <c r="D15" s="419">
        <f>(D14-C2)/C2</f>
        <v>9.8747331093631697E-3</v>
      </c>
    </row>
    <row r="16" spans="2:9">
      <c r="C16" s="399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E19"/>
  <sheetViews>
    <sheetView zoomScale="82" zoomScaleNormal="82" workbookViewId="0">
      <selection activeCell="D19" sqref="A1:D19"/>
    </sheetView>
  </sheetViews>
  <sheetFormatPr defaultColWidth="9" defaultRowHeight="14.5"/>
  <cols>
    <col min="1" max="1" width="4.83203125" style="405" customWidth="1"/>
    <col min="2" max="2" width="28.58203125" style="405" customWidth="1"/>
    <col min="3" max="3" width="43" style="405" customWidth="1"/>
    <col min="4" max="4" width="43.1640625" style="405" customWidth="1"/>
    <col min="5" max="16384" width="9" style="405"/>
  </cols>
  <sheetData>
    <row r="1" spans="1:5" ht="21">
      <c r="C1" s="406" t="s">
        <v>241</v>
      </c>
    </row>
    <row r="3" spans="1:5">
      <c r="A3" s="407" t="s">
        <v>242</v>
      </c>
      <c r="B3" s="407"/>
      <c r="C3" s="408" t="s">
        <v>243</v>
      </c>
    </row>
    <row r="4" spans="1:5">
      <c r="A4" s="407" t="s">
        <v>244</v>
      </c>
      <c r="B4" s="407"/>
      <c r="C4" s="408" t="s">
        <v>245</v>
      </c>
    </row>
    <row r="5" spans="1:5">
      <c r="A5" s="407" t="s">
        <v>246</v>
      </c>
      <c r="B5" s="407"/>
      <c r="C5" s="408" t="s">
        <v>247</v>
      </c>
    </row>
    <row r="6" spans="1:5">
      <c r="A6" s="407" t="s">
        <v>248</v>
      </c>
      <c r="B6" s="407"/>
      <c r="C6" s="408" t="s">
        <v>249</v>
      </c>
    </row>
    <row r="8" spans="1:5" ht="15" customHeight="1">
      <c r="A8" s="455" t="s">
        <v>250</v>
      </c>
      <c r="B8" s="456" t="s">
        <v>251</v>
      </c>
      <c r="C8" s="456" t="s">
        <v>252</v>
      </c>
      <c r="D8" s="456" t="s">
        <v>240</v>
      </c>
    </row>
    <row r="9" spans="1:5" ht="15" customHeight="1">
      <c r="A9" s="455"/>
      <c r="B9" s="457"/>
      <c r="C9" s="457"/>
      <c r="D9" s="457"/>
    </row>
    <row r="10" spans="1:5">
      <c r="A10" s="409">
        <v>1</v>
      </c>
      <c r="B10" s="410" t="s">
        <v>253</v>
      </c>
      <c r="C10" s="410" t="s">
        <v>236</v>
      </c>
      <c r="D10" s="410" t="s">
        <v>236</v>
      </c>
    </row>
    <row r="11" spans="1:5" ht="15.5">
      <c r="A11" s="409">
        <v>2</v>
      </c>
      <c r="B11" s="410" t="s">
        <v>254</v>
      </c>
      <c r="C11" s="411" t="s">
        <v>255</v>
      </c>
      <c r="D11" s="411" t="s">
        <v>256</v>
      </c>
      <c r="E11" s="412"/>
    </row>
    <row r="12" spans="1:5" ht="15.5">
      <c r="A12" s="409">
        <v>3</v>
      </c>
      <c r="B12" s="411" t="s">
        <v>257</v>
      </c>
      <c r="C12" s="413">
        <v>0.2</v>
      </c>
      <c r="D12" s="413">
        <v>0.3</v>
      </c>
      <c r="E12" s="414"/>
    </row>
    <row r="13" spans="1:5" ht="15.5">
      <c r="A13" s="409">
        <v>4</v>
      </c>
      <c r="B13" s="410" t="s">
        <v>258</v>
      </c>
      <c r="C13" s="415" t="s">
        <v>259</v>
      </c>
      <c r="D13" s="415" t="s">
        <v>259</v>
      </c>
      <c r="E13" s="414"/>
    </row>
    <row r="14" spans="1:5" ht="15.5">
      <c r="A14" s="409">
        <v>5</v>
      </c>
      <c r="B14" s="410" t="s">
        <v>260</v>
      </c>
      <c r="C14" s="411" t="s">
        <v>255</v>
      </c>
      <c r="D14" s="411" t="s">
        <v>256</v>
      </c>
      <c r="E14" s="412"/>
    </row>
    <row r="15" spans="1:5" ht="15.5">
      <c r="A15" s="409">
        <v>6</v>
      </c>
      <c r="B15" s="410" t="s">
        <v>261</v>
      </c>
      <c r="C15" s="416">
        <v>399016944</v>
      </c>
      <c r="D15" s="416">
        <v>399016944</v>
      </c>
    </row>
    <row r="16" spans="1:5" ht="15.5">
      <c r="A16" s="409">
        <v>7</v>
      </c>
      <c r="B16" s="417" t="s">
        <v>262</v>
      </c>
      <c r="C16" s="418">
        <v>410</v>
      </c>
      <c r="D16" s="418">
        <v>410</v>
      </c>
    </row>
    <row r="17" spans="1:4" ht="15.5">
      <c r="A17" s="409">
        <v>8</v>
      </c>
      <c r="B17" s="411" t="s">
        <v>263</v>
      </c>
      <c r="C17" s="415" t="s">
        <v>264</v>
      </c>
      <c r="D17" s="415" t="s">
        <v>264</v>
      </c>
    </row>
    <row r="18" spans="1:4" ht="15.5">
      <c r="A18" s="409"/>
      <c r="B18" s="417" t="s">
        <v>265</v>
      </c>
      <c r="C18" s="411" t="s">
        <v>266</v>
      </c>
      <c r="D18" s="411" t="s">
        <v>266</v>
      </c>
    </row>
    <row r="19" spans="1:4" ht="15.5">
      <c r="A19" s="409"/>
      <c r="B19" s="410"/>
      <c r="C19" s="415"/>
      <c r="D19" s="415"/>
    </row>
  </sheetData>
  <mergeCells count="4">
    <mergeCell ref="A8:A9"/>
    <mergeCell ref="B8:B9"/>
    <mergeCell ref="C8:C9"/>
    <mergeCell ref="D8:D9"/>
  </mergeCells>
  <pageMargins left="1.52" right="0.70866141732283472" top="0.74803149606299213" bottom="0.74803149606299213" header="0.31496062992125984" footer="0.31496062992125984"/>
  <pageSetup paperSize="9" scale="8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6</vt:i4>
      </vt:variant>
    </vt:vector>
  </HeadingPairs>
  <TitlesOfParts>
    <vt:vector size="16" baseType="lpstr">
      <vt:lpstr>Summary.</vt:lpstr>
      <vt:lpstr>Summary</vt:lpstr>
      <vt:lpstr>Simulation</vt:lpstr>
      <vt:lpstr>IRR</vt:lpstr>
      <vt:lpstr>PnL (D)</vt:lpstr>
      <vt:lpstr>PnL (B)</vt:lpstr>
      <vt:lpstr>PnL (C)</vt:lpstr>
      <vt:lpstr>Parameter Interest</vt:lpstr>
      <vt:lpstr>Revenue capitol</vt:lpstr>
      <vt:lpstr>Summary Review new</vt:lpstr>
      <vt:lpstr>IRR!Print_Area</vt:lpstr>
      <vt:lpstr>'PnL (B)'!Print_Area</vt:lpstr>
      <vt:lpstr>'PnL (C)'!Print_Area</vt:lpstr>
      <vt:lpstr>'PnL (D)'!Print_Area</vt:lpstr>
      <vt:lpstr>'Summary Review new'!Print_Area</vt:lpstr>
      <vt:lpstr>Summary.!Print_Area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Setiadi</dc:creator>
  <cp:lastModifiedBy>Citra Kartika</cp:lastModifiedBy>
  <cp:lastPrinted>2024-10-31T07:32:47Z</cp:lastPrinted>
  <dcterms:created xsi:type="dcterms:W3CDTF">2013-02-07T06:43:03Z</dcterms:created>
  <dcterms:modified xsi:type="dcterms:W3CDTF">2024-11-06T08:24:56Z</dcterms:modified>
</cp:coreProperties>
</file>